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GM\Desktop\İSTATİSTİK\MÜZE\2022\"/>
    </mc:Choice>
  </mc:AlternateContent>
  <xr:revisionPtr revIDLastSave="0" documentId="13_ncr:1_{706A6A6A-5EDB-45C9-82C8-A8A10526FF77}" xr6:coauthVersionLast="36" xr6:coauthVersionMax="36" xr10:uidLastSave="{00000000-0000-0000-0000-000000000000}"/>
  <bookViews>
    <workbookView xWindow="-120" yWindow="60" windowWidth="20730" windowHeight="10980" xr2:uid="{00000000-000D-0000-FFFF-FFFF00000000}"/>
  </bookViews>
  <sheets>
    <sheet name="VERİ GİRİŞİ" sheetId="1" r:id="rId1"/>
    <sheet name="TABLO1" sheetId="2" r:id="rId2"/>
    <sheet name="TABLO3" sheetId="6" r:id="rId3"/>
    <sheet name="TABLO4" sheetId="7" r:id="rId4"/>
    <sheet name="TABLO6" sheetId="9" r:id="rId5"/>
    <sheet name="Sayfa1" sheetId="11" r:id="rId6"/>
  </sheets>
  <calcPr calcId="191029"/>
</workbook>
</file>

<file path=xl/calcChain.xml><?xml version="1.0" encoding="utf-8"?>
<calcChain xmlns="http://schemas.openxmlformats.org/spreadsheetml/2006/main">
  <c r="C9" i="1" l="1"/>
  <c r="C23" i="1"/>
  <c r="C22" i="1"/>
  <c r="C21" i="1"/>
  <c r="C11" i="1"/>
  <c r="C24" i="1"/>
  <c r="C8" i="1"/>
  <c r="C6" i="1"/>
  <c r="C17" i="1"/>
  <c r="C19" i="1"/>
  <c r="C20" i="1"/>
  <c r="C18" i="1"/>
  <c r="CV9" i="1" l="1"/>
  <c r="CV18" i="1"/>
  <c r="CV19" i="1"/>
  <c r="CV20" i="1"/>
  <c r="CV21" i="1"/>
  <c r="CV22" i="1"/>
  <c r="CV23" i="1"/>
  <c r="CV24" i="1"/>
  <c r="CV25" i="1"/>
  <c r="CV26" i="1"/>
  <c r="CV27" i="1"/>
  <c r="CV17" i="1"/>
  <c r="CV7" i="1"/>
  <c r="CV8" i="1"/>
  <c r="CV10" i="1"/>
  <c r="CV11" i="1"/>
  <c r="CV12" i="1"/>
  <c r="CV13" i="1"/>
  <c r="CV14" i="1"/>
  <c r="CV15" i="1"/>
  <c r="CV6" i="1"/>
  <c r="CP27" i="1" l="1"/>
  <c r="CM28" i="1"/>
  <c r="CN28" i="1"/>
  <c r="CO28" i="1"/>
  <c r="CL28" i="1"/>
  <c r="CH27" i="1"/>
  <c r="CE28" i="1"/>
  <c r="CF28" i="1"/>
  <c r="CG28" i="1"/>
  <c r="CD28" i="1"/>
  <c r="BX28" i="1" l="1"/>
  <c r="BY28" i="1"/>
  <c r="BV28" i="1"/>
  <c r="BZ27" i="1"/>
  <c r="BW28" i="1" l="1"/>
  <c r="BP28" i="1" l="1"/>
  <c r="BQ28" i="1"/>
  <c r="BN28" i="1" l="1"/>
  <c r="BO28" i="1" l="1"/>
  <c r="BJ27" i="1" l="1"/>
  <c r="BG28" i="1"/>
  <c r="BH28" i="1"/>
  <c r="BI28" i="1"/>
  <c r="BF28" i="1"/>
  <c r="AZ28" i="1"/>
  <c r="BA28" i="1"/>
  <c r="AX28" i="1"/>
  <c r="AZ16" i="1"/>
  <c r="BA16" i="1"/>
  <c r="AX16" i="1"/>
  <c r="BA29" i="1"/>
  <c r="AZ29" i="1" l="1"/>
  <c r="BB27" i="1"/>
  <c r="H26" i="9" s="1"/>
  <c r="AY16" i="1"/>
  <c r="AY28" i="1"/>
  <c r="AY29" i="1" l="1"/>
  <c r="AS28" i="1"/>
  <c r="AR28" i="1"/>
  <c r="AP28" i="1"/>
  <c r="AT27" i="1"/>
  <c r="AQ28" i="1" l="1"/>
  <c r="AD27" i="1" l="1"/>
  <c r="AA28" i="1" l="1"/>
  <c r="AB28" i="1"/>
  <c r="AC28" i="1"/>
  <c r="Z28" i="1"/>
  <c r="T28" i="1"/>
  <c r="U28" i="1"/>
  <c r="R28" i="1" l="1"/>
  <c r="V27" i="1"/>
  <c r="S28" i="1" l="1"/>
  <c r="N27" i="1" l="1"/>
  <c r="M26" i="9" l="1"/>
  <c r="L26" i="9"/>
  <c r="K26" i="9"/>
  <c r="I26" i="9"/>
  <c r="G26" i="9"/>
  <c r="F26" i="9"/>
  <c r="E26" i="9"/>
  <c r="D26" i="9"/>
  <c r="F27" i="1"/>
  <c r="C26" i="9"/>
  <c r="O28" i="1" l="1"/>
  <c r="G28" i="1"/>
  <c r="K28" i="1"/>
  <c r="L28" i="1"/>
  <c r="M28" i="1"/>
  <c r="J28" i="1"/>
  <c r="C28" i="1"/>
  <c r="D28" i="1"/>
  <c r="E28" i="1"/>
  <c r="B28" i="1"/>
  <c r="CY27" i="1"/>
  <c r="CW27" i="1"/>
  <c r="CU27" i="1"/>
  <c r="CT27" i="1"/>
  <c r="BR18" i="1"/>
  <c r="BR19" i="1"/>
  <c r="BR20" i="1"/>
  <c r="BR21" i="1"/>
  <c r="BR22" i="1"/>
  <c r="BR23" i="1"/>
  <c r="BR24" i="1"/>
  <c r="BR25" i="1"/>
  <c r="BR26" i="1"/>
  <c r="BR27" i="1"/>
  <c r="BR17" i="1"/>
  <c r="J26" i="9" l="1"/>
  <c r="N26" i="9" s="1"/>
  <c r="CX27" i="1"/>
  <c r="CY18" i="1" l="1"/>
  <c r="CY19" i="1"/>
  <c r="CY20" i="1"/>
  <c r="CY21" i="1"/>
  <c r="CY22" i="1"/>
  <c r="CY23" i="1"/>
  <c r="CY25" i="1"/>
  <c r="CY26" i="1"/>
  <c r="CY17" i="1"/>
  <c r="CW18" i="1"/>
  <c r="CW19" i="1"/>
  <c r="CW20" i="1"/>
  <c r="CW21" i="1"/>
  <c r="CW22" i="1"/>
  <c r="CW23" i="1"/>
  <c r="CW24" i="1"/>
  <c r="CW25" i="1"/>
  <c r="CW26" i="1"/>
  <c r="CW17" i="1"/>
  <c r="CU18" i="1"/>
  <c r="CU19" i="1"/>
  <c r="CU20" i="1"/>
  <c r="CU21" i="1"/>
  <c r="CU22" i="1"/>
  <c r="CU23" i="1"/>
  <c r="CU24" i="1"/>
  <c r="CU25" i="1"/>
  <c r="CU26" i="1"/>
  <c r="CU17" i="1"/>
  <c r="CT18" i="1"/>
  <c r="CT19" i="1"/>
  <c r="CT20" i="1"/>
  <c r="CT21" i="1"/>
  <c r="CT22" i="1"/>
  <c r="CT23" i="1"/>
  <c r="CT25" i="1"/>
  <c r="CT26" i="1"/>
  <c r="CT17" i="1"/>
  <c r="CY7" i="1"/>
  <c r="CY8" i="1"/>
  <c r="CY9" i="1"/>
  <c r="CY10" i="1"/>
  <c r="CY11" i="1"/>
  <c r="CY12" i="1"/>
  <c r="CY13" i="1"/>
  <c r="CY14" i="1"/>
  <c r="CY15" i="1"/>
  <c r="CY6" i="1"/>
  <c r="CW7" i="1"/>
  <c r="CW8" i="1"/>
  <c r="CW9" i="1"/>
  <c r="CW10" i="1"/>
  <c r="CW11" i="1"/>
  <c r="CW12" i="1"/>
  <c r="CW13" i="1"/>
  <c r="CW14" i="1"/>
  <c r="CW15" i="1"/>
  <c r="CW6" i="1"/>
  <c r="CU6" i="1"/>
  <c r="CU7" i="1"/>
  <c r="CU8" i="1"/>
  <c r="CU9" i="1"/>
  <c r="CU10" i="1"/>
  <c r="CU11" i="1"/>
  <c r="CU12" i="1"/>
  <c r="CU13" i="1"/>
  <c r="CU14" i="1"/>
  <c r="CU15" i="1"/>
  <c r="CT7" i="1"/>
  <c r="CT8" i="1"/>
  <c r="CT9" i="1"/>
  <c r="CT10" i="1"/>
  <c r="CT11" i="1"/>
  <c r="CT12" i="1"/>
  <c r="CT13" i="1"/>
  <c r="CT14" i="1"/>
  <c r="CT15" i="1"/>
  <c r="CT6" i="1"/>
  <c r="CT24" i="1"/>
  <c r="CY24" i="1"/>
  <c r="CW28" i="1" l="1"/>
  <c r="CU28" i="1"/>
  <c r="CV28" i="1"/>
  <c r="CU16" i="1"/>
  <c r="CT28" i="1"/>
  <c r="CW16" i="1"/>
  <c r="CT16" i="1"/>
  <c r="CV16" i="1"/>
  <c r="CU29" i="1" l="1"/>
  <c r="CW29" i="1"/>
  <c r="CT29" i="1"/>
  <c r="CV29" i="1"/>
  <c r="V26" i="1" l="1"/>
  <c r="D25" i="9" s="1"/>
  <c r="V25" i="1"/>
  <c r="D24" i="9" s="1"/>
  <c r="V24" i="1"/>
  <c r="V23" i="1"/>
  <c r="V22" i="1"/>
  <c r="V21" i="1"/>
  <c r="V20" i="1"/>
  <c r="V19" i="1"/>
  <c r="V18" i="1"/>
  <c r="V17" i="1"/>
  <c r="W16" i="1"/>
  <c r="U16" i="1"/>
  <c r="T16" i="1"/>
  <c r="S16" i="1"/>
  <c r="R16" i="1"/>
  <c r="V15" i="1"/>
  <c r="D14" i="9" s="1"/>
  <c r="V14" i="1"/>
  <c r="D13" i="9" s="1"/>
  <c r="V13" i="1"/>
  <c r="D12" i="9" s="1"/>
  <c r="V12" i="1"/>
  <c r="V11" i="1"/>
  <c r="V10" i="1"/>
  <c r="V9" i="1"/>
  <c r="V8" i="1"/>
  <c r="V7" i="1"/>
  <c r="D6" i="9" s="1"/>
  <c r="V6" i="1"/>
  <c r="D5" i="9" s="1"/>
  <c r="CY28" i="1"/>
  <c r="CX26" i="1"/>
  <c r="CX25" i="1"/>
  <c r="CX24" i="1"/>
  <c r="CX23" i="1"/>
  <c r="CX22" i="1"/>
  <c r="CX21" i="1"/>
  <c r="CX20" i="1"/>
  <c r="CX19" i="1"/>
  <c r="CX18" i="1"/>
  <c r="CX17" i="1"/>
  <c r="CY16" i="1"/>
  <c r="CX15" i="1"/>
  <c r="CX14" i="1"/>
  <c r="CX13" i="1"/>
  <c r="CX12" i="1"/>
  <c r="CX11" i="1"/>
  <c r="CX10" i="1"/>
  <c r="CX9" i="1"/>
  <c r="CX8" i="1"/>
  <c r="CX7" i="1"/>
  <c r="CX6" i="1"/>
  <c r="CQ28" i="1"/>
  <c r="CP26" i="1"/>
  <c r="M25" i="9" s="1"/>
  <c r="CP25" i="1"/>
  <c r="M24" i="9" s="1"/>
  <c r="CP24" i="1"/>
  <c r="M23" i="9" s="1"/>
  <c r="CP23" i="1"/>
  <c r="M22" i="9" s="1"/>
  <c r="CP22" i="1"/>
  <c r="M21" i="9" s="1"/>
  <c r="CP21" i="1"/>
  <c r="M20" i="9" s="1"/>
  <c r="CP20" i="1"/>
  <c r="M19" i="9" s="1"/>
  <c r="CP19" i="1"/>
  <c r="M18" i="9" s="1"/>
  <c r="CP18" i="1"/>
  <c r="M17" i="9" s="1"/>
  <c r="CP17" i="1"/>
  <c r="CQ16" i="1"/>
  <c r="CO16" i="1"/>
  <c r="CO29" i="1" s="1"/>
  <c r="CN16" i="1"/>
  <c r="CM16" i="1"/>
  <c r="CL16" i="1"/>
  <c r="CP15" i="1"/>
  <c r="M14" i="9" s="1"/>
  <c r="CP14" i="1"/>
  <c r="M13" i="9" s="1"/>
  <c r="CP13" i="1"/>
  <c r="M12" i="9" s="1"/>
  <c r="CP12" i="1"/>
  <c r="M11" i="9" s="1"/>
  <c r="CP11" i="1"/>
  <c r="M10" i="9" s="1"/>
  <c r="CP10" i="1"/>
  <c r="M9" i="9" s="1"/>
  <c r="CP9" i="1"/>
  <c r="M8" i="9" s="1"/>
  <c r="CP8" i="1"/>
  <c r="M7" i="9" s="1"/>
  <c r="CP7" i="1"/>
  <c r="M6" i="9" s="1"/>
  <c r="CP6" i="1"/>
  <c r="M5" i="9" s="1"/>
  <c r="CI28" i="1"/>
  <c r="CH26" i="1"/>
  <c r="L25" i="9" s="1"/>
  <c r="CH25" i="1"/>
  <c r="L24" i="9" s="1"/>
  <c r="CH24" i="1"/>
  <c r="L23" i="9" s="1"/>
  <c r="CH23" i="1"/>
  <c r="L22" i="9" s="1"/>
  <c r="CH22" i="1"/>
  <c r="L21" i="9" s="1"/>
  <c r="CH21" i="1"/>
  <c r="L20" i="9" s="1"/>
  <c r="CH20" i="1"/>
  <c r="L19" i="9" s="1"/>
  <c r="CH19" i="1"/>
  <c r="L18" i="9" s="1"/>
  <c r="CH18" i="1"/>
  <c r="L17" i="9" s="1"/>
  <c r="CH17" i="1"/>
  <c r="L16" i="9" s="1"/>
  <c r="CI16" i="1"/>
  <c r="CG16" i="1"/>
  <c r="CF16" i="1"/>
  <c r="CE16" i="1"/>
  <c r="CD16" i="1"/>
  <c r="CH15" i="1"/>
  <c r="L14" i="9" s="1"/>
  <c r="CH14" i="1"/>
  <c r="L13" i="9" s="1"/>
  <c r="CH13" i="1"/>
  <c r="L12" i="9" s="1"/>
  <c r="CH12" i="1"/>
  <c r="L11" i="9" s="1"/>
  <c r="CH11" i="1"/>
  <c r="L10" i="9" s="1"/>
  <c r="CH10" i="1"/>
  <c r="L9" i="9" s="1"/>
  <c r="CH9" i="1"/>
  <c r="L8" i="9" s="1"/>
  <c r="CH8" i="1"/>
  <c r="L7" i="9" s="1"/>
  <c r="CH7" i="1"/>
  <c r="L6" i="9" s="1"/>
  <c r="CH6" i="1"/>
  <c r="L5" i="9" s="1"/>
  <c r="CA28" i="1"/>
  <c r="BZ26" i="1"/>
  <c r="K25" i="9" s="1"/>
  <c r="BZ25" i="1"/>
  <c r="K24" i="9" s="1"/>
  <c r="BZ24" i="1"/>
  <c r="K23" i="9" s="1"/>
  <c r="BZ23" i="1"/>
  <c r="K22" i="9" s="1"/>
  <c r="BZ22" i="1"/>
  <c r="K21" i="9" s="1"/>
  <c r="BZ21" i="1"/>
  <c r="K20" i="9" s="1"/>
  <c r="BZ20" i="1"/>
  <c r="K19" i="9" s="1"/>
  <c r="BZ19" i="1"/>
  <c r="K18" i="9" s="1"/>
  <c r="BZ18" i="1"/>
  <c r="K17" i="9" s="1"/>
  <c r="BZ17" i="1"/>
  <c r="K16" i="9" s="1"/>
  <c r="CA16" i="1"/>
  <c r="BY16" i="1"/>
  <c r="BX16" i="1"/>
  <c r="BW16" i="1"/>
  <c r="BV16" i="1"/>
  <c r="BZ15" i="1"/>
  <c r="K14" i="9" s="1"/>
  <c r="BZ14" i="1"/>
  <c r="K13" i="9" s="1"/>
  <c r="BZ13" i="1"/>
  <c r="K12" i="9" s="1"/>
  <c r="BZ12" i="1"/>
  <c r="K11" i="9" s="1"/>
  <c r="BZ11" i="1"/>
  <c r="K10" i="9" s="1"/>
  <c r="BZ10" i="1"/>
  <c r="K9" i="9" s="1"/>
  <c r="BZ9" i="1"/>
  <c r="K8" i="9" s="1"/>
  <c r="BZ8" i="1"/>
  <c r="K7" i="9" s="1"/>
  <c r="BZ7" i="1"/>
  <c r="K6" i="9" s="1"/>
  <c r="BZ6" i="1"/>
  <c r="K5" i="9" s="1"/>
  <c r="BS28" i="1"/>
  <c r="J25" i="9"/>
  <c r="J24" i="9"/>
  <c r="J23" i="9"/>
  <c r="J22" i="9"/>
  <c r="J21" i="9"/>
  <c r="J20" i="9"/>
  <c r="J19" i="9"/>
  <c r="J18" i="9"/>
  <c r="J17" i="9"/>
  <c r="J16" i="9"/>
  <c r="BS16" i="1"/>
  <c r="BQ16" i="1"/>
  <c r="BP16" i="1"/>
  <c r="BO16" i="1"/>
  <c r="BN16" i="1"/>
  <c r="BR15" i="1"/>
  <c r="J14" i="9" s="1"/>
  <c r="BR14" i="1"/>
  <c r="J13" i="9" s="1"/>
  <c r="BR13" i="1"/>
  <c r="J12" i="9" s="1"/>
  <c r="BR12" i="1"/>
  <c r="J11" i="9" s="1"/>
  <c r="BR11" i="1"/>
  <c r="J10" i="9" s="1"/>
  <c r="BR10" i="1"/>
  <c r="J9" i="9" s="1"/>
  <c r="BR9" i="1"/>
  <c r="J8" i="9" s="1"/>
  <c r="BR8" i="1"/>
  <c r="J7" i="9" s="1"/>
  <c r="BR7" i="1"/>
  <c r="J6" i="9" s="1"/>
  <c r="BR6" i="1"/>
  <c r="J5" i="9" s="1"/>
  <c r="BK28" i="1"/>
  <c r="BJ26" i="1"/>
  <c r="I25" i="9" s="1"/>
  <c r="BJ25" i="1"/>
  <c r="I24" i="9" s="1"/>
  <c r="BJ24" i="1"/>
  <c r="I23" i="9" s="1"/>
  <c r="BJ23" i="1"/>
  <c r="BJ22" i="1"/>
  <c r="I21" i="9" s="1"/>
  <c r="BJ21" i="1"/>
  <c r="I20" i="9" s="1"/>
  <c r="BJ20" i="1"/>
  <c r="I19" i="9" s="1"/>
  <c r="BJ19" i="1"/>
  <c r="I18" i="9" s="1"/>
  <c r="BJ18" i="1"/>
  <c r="I17" i="9" s="1"/>
  <c r="BJ17" i="1"/>
  <c r="BK16" i="1"/>
  <c r="BI16" i="1"/>
  <c r="BH16" i="1"/>
  <c r="BG16" i="1"/>
  <c r="BF16" i="1"/>
  <c r="BJ15" i="1"/>
  <c r="I14" i="9" s="1"/>
  <c r="BJ14" i="1"/>
  <c r="I13" i="9" s="1"/>
  <c r="BJ13" i="1"/>
  <c r="I12" i="9" s="1"/>
  <c r="BJ12" i="1"/>
  <c r="I11" i="9" s="1"/>
  <c r="BJ11" i="1"/>
  <c r="I10" i="9" s="1"/>
  <c r="BJ10" i="1"/>
  <c r="I9" i="9" s="1"/>
  <c r="BJ9" i="1"/>
  <c r="I8" i="9" s="1"/>
  <c r="BJ8" i="1"/>
  <c r="I7" i="9" s="1"/>
  <c r="BJ7" i="1"/>
  <c r="I6" i="9" s="1"/>
  <c r="BJ6" i="1"/>
  <c r="I5" i="9" s="1"/>
  <c r="BC28" i="1"/>
  <c r="BB26" i="1"/>
  <c r="H25" i="9" s="1"/>
  <c r="BB25" i="1"/>
  <c r="H24" i="9" s="1"/>
  <c r="BB24" i="1"/>
  <c r="H23" i="9" s="1"/>
  <c r="BB23" i="1"/>
  <c r="H22" i="9" s="1"/>
  <c r="BB22" i="1"/>
  <c r="H21" i="9" s="1"/>
  <c r="BB21" i="1"/>
  <c r="H20" i="9" s="1"/>
  <c r="BB20" i="1"/>
  <c r="H19" i="9" s="1"/>
  <c r="BB19" i="1"/>
  <c r="H18" i="9" s="1"/>
  <c r="BB18" i="1"/>
  <c r="H17" i="9" s="1"/>
  <c r="BB17" i="1"/>
  <c r="BC16" i="1"/>
  <c r="BB15" i="1"/>
  <c r="H14" i="9" s="1"/>
  <c r="BB14" i="1"/>
  <c r="H13" i="9" s="1"/>
  <c r="BB13" i="1"/>
  <c r="H12" i="9" s="1"/>
  <c r="BB12" i="1"/>
  <c r="H11" i="9" s="1"/>
  <c r="BB11" i="1"/>
  <c r="H10" i="9" s="1"/>
  <c r="BB10" i="1"/>
  <c r="H9" i="9" s="1"/>
  <c r="BB9" i="1"/>
  <c r="H8" i="9" s="1"/>
  <c r="BB8" i="1"/>
  <c r="H7" i="9" s="1"/>
  <c r="BB7" i="1"/>
  <c r="H6" i="9" s="1"/>
  <c r="BB6" i="1"/>
  <c r="AU28" i="1"/>
  <c r="AT26" i="1"/>
  <c r="G25" i="9" s="1"/>
  <c r="AT25" i="1"/>
  <c r="G24" i="9" s="1"/>
  <c r="AT24" i="1"/>
  <c r="G23" i="9" s="1"/>
  <c r="AT23" i="1"/>
  <c r="G22" i="9" s="1"/>
  <c r="AT22" i="1"/>
  <c r="G21" i="9" s="1"/>
  <c r="AT21" i="1"/>
  <c r="G20" i="9" s="1"/>
  <c r="AT20" i="1"/>
  <c r="G19" i="9" s="1"/>
  <c r="AT19" i="1"/>
  <c r="G18" i="9" s="1"/>
  <c r="AT18" i="1"/>
  <c r="G17" i="9" s="1"/>
  <c r="AT17" i="1"/>
  <c r="AU16" i="1"/>
  <c r="AS16" i="1"/>
  <c r="AR16" i="1"/>
  <c r="AQ16" i="1"/>
  <c r="AP16" i="1"/>
  <c r="AT15" i="1"/>
  <c r="G14" i="9" s="1"/>
  <c r="AT14" i="1"/>
  <c r="G13" i="9" s="1"/>
  <c r="AT13" i="1"/>
  <c r="G12" i="9" s="1"/>
  <c r="AT12" i="1"/>
  <c r="G11" i="9" s="1"/>
  <c r="AT11" i="1"/>
  <c r="G10" i="9" s="1"/>
  <c r="AT10" i="1"/>
  <c r="G9" i="9" s="1"/>
  <c r="AT9" i="1"/>
  <c r="G8" i="9" s="1"/>
  <c r="AT8" i="1"/>
  <c r="G7" i="9" s="1"/>
  <c r="AT7" i="1"/>
  <c r="G6" i="9" s="1"/>
  <c r="AT6" i="1"/>
  <c r="AM28" i="1"/>
  <c r="AK28" i="1"/>
  <c r="AJ28" i="1"/>
  <c r="AI28" i="1"/>
  <c r="AH28" i="1"/>
  <c r="AL26" i="1"/>
  <c r="F25" i="9" s="1"/>
  <c r="AL25" i="1"/>
  <c r="F24" i="9" s="1"/>
  <c r="AL24" i="1"/>
  <c r="F23" i="9" s="1"/>
  <c r="AL23" i="1"/>
  <c r="F22" i="9" s="1"/>
  <c r="AL22" i="1"/>
  <c r="F21" i="9" s="1"/>
  <c r="AL21" i="1"/>
  <c r="F20" i="9" s="1"/>
  <c r="AL20" i="1"/>
  <c r="F19" i="9" s="1"/>
  <c r="AL19" i="1"/>
  <c r="F18" i="9" s="1"/>
  <c r="AL18" i="1"/>
  <c r="F17" i="9" s="1"/>
  <c r="AL17" i="1"/>
  <c r="F16" i="9" s="1"/>
  <c r="AM16" i="1"/>
  <c r="AK16" i="1"/>
  <c r="AJ16" i="1"/>
  <c r="AI16" i="1"/>
  <c r="AH16" i="1"/>
  <c r="AL15" i="1"/>
  <c r="F14" i="9" s="1"/>
  <c r="AL14" i="1"/>
  <c r="F13" i="9" s="1"/>
  <c r="AL13" i="1"/>
  <c r="F12" i="9" s="1"/>
  <c r="AL12" i="1"/>
  <c r="F11" i="9" s="1"/>
  <c r="AL11" i="1"/>
  <c r="F10" i="9" s="1"/>
  <c r="AL10" i="1"/>
  <c r="F9" i="9" s="1"/>
  <c r="AL9" i="1"/>
  <c r="F8" i="9" s="1"/>
  <c r="AL8" i="1"/>
  <c r="F7" i="9" s="1"/>
  <c r="AL7" i="1"/>
  <c r="F6" i="9" s="1"/>
  <c r="AL6" i="1"/>
  <c r="F5" i="9" s="1"/>
  <c r="AE28" i="1"/>
  <c r="AD26" i="1"/>
  <c r="E25" i="9" s="1"/>
  <c r="AD25" i="1"/>
  <c r="E24" i="9" s="1"/>
  <c r="AD24" i="1"/>
  <c r="E23" i="9" s="1"/>
  <c r="AD23" i="1"/>
  <c r="E22" i="9" s="1"/>
  <c r="AD22" i="1"/>
  <c r="E21" i="9" s="1"/>
  <c r="AD21" i="1"/>
  <c r="E20" i="9" s="1"/>
  <c r="AD20" i="1"/>
  <c r="E19" i="9" s="1"/>
  <c r="AD19" i="1"/>
  <c r="E18" i="9" s="1"/>
  <c r="AD18" i="1"/>
  <c r="E17" i="9" s="1"/>
  <c r="AD17" i="1"/>
  <c r="E16" i="9" s="1"/>
  <c r="AE16" i="1"/>
  <c r="AC16" i="1"/>
  <c r="AB16" i="1"/>
  <c r="AA16" i="1"/>
  <c r="Z16" i="1"/>
  <c r="AD15" i="1"/>
  <c r="E14" i="9" s="1"/>
  <c r="AD14" i="1"/>
  <c r="E13" i="9" s="1"/>
  <c r="AD13" i="1"/>
  <c r="E12" i="9" s="1"/>
  <c r="AD12" i="1"/>
  <c r="E11" i="9" s="1"/>
  <c r="AD11" i="1"/>
  <c r="E10" i="9" s="1"/>
  <c r="AD10" i="1"/>
  <c r="E9" i="9" s="1"/>
  <c r="AD9" i="1"/>
  <c r="E8" i="9" s="1"/>
  <c r="AD8" i="1"/>
  <c r="E7" i="9" s="1"/>
  <c r="AD7" i="1"/>
  <c r="E6" i="9" s="1"/>
  <c r="AD6" i="1"/>
  <c r="E5" i="9" s="1"/>
  <c r="W28" i="1"/>
  <c r="R29" i="1"/>
  <c r="N26" i="1"/>
  <c r="C25" i="9" s="1"/>
  <c r="N25" i="1"/>
  <c r="C24" i="9" s="1"/>
  <c r="N24" i="1"/>
  <c r="C23" i="9" s="1"/>
  <c r="N23" i="1"/>
  <c r="C22" i="9" s="1"/>
  <c r="N22" i="1"/>
  <c r="C21" i="9" s="1"/>
  <c r="N21" i="1"/>
  <c r="C20" i="9" s="1"/>
  <c r="N20" i="1"/>
  <c r="C19" i="9" s="1"/>
  <c r="N19" i="1"/>
  <c r="C18" i="9" s="1"/>
  <c r="N18" i="1"/>
  <c r="C17" i="9" s="1"/>
  <c r="N17" i="1"/>
  <c r="C16" i="9" s="1"/>
  <c r="O16" i="1"/>
  <c r="M16" i="1"/>
  <c r="L16" i="1"/>
  <c r="K16" i="1"/>
  <c r="J16" i="1"/>
  <c r="N15" i="1"/>
  <c r="C14" i="9" s="1"/>
  <c r="N14" i="1"/>
  <c r="C13" i="9" s="1"/>
  <c r="N13" i="1"/>
  <c r="C12" i="9" s="1"/>
  <c r="N12" i="1"/>
  <c r="C11" i="9" s="1"/>
  <c r="N11" i="1"/>
  <c r="C10" i="9" s="1"/>
  <c r="N10" i="1"/>
  <c r="C9" i="9" s="1"/>
  <c r="N9" i="1"/>
  <c r="C8" i="9" s="1"/>
  <c r="N8" i="1"/>
  <c r="C7" i="9" s="1"/>
  <c r="N7" i="1"/>
  <c r="C6" i="9" s="1"/>
  <c r="N6" i="1"/>
  <c r="C5" i="9" s="1"/>
  <c r="F18" i="1"/>
  <c r="F19" i="1"/>
  <c r="F20" i="1"/>
  <c r="F21" i="1"/>
  <c r="F22" i="1"/>
  <c r="F23" i="1"/>
  <c r="F24" i="1"/>
  <c r="F25" i="1"/>
  <c r="F26" i="1"/>
  <c r="F17" i="1"/>
  <c r="F7" i="1"/>
  <c r="F8" i="1"/>
  <c r="F9" i="1"/>
  <c r="F10" i="1"/>
  <c r="F11" i="1"/>
  <c r="F12" i="1"/>
  <c r="F13" i="1"/>
  <c r="F14" i="1"/>
  <c r="F15" i="1"/>
  <c r="F6" i="1"/>
  <c r="L27" i="9" l="1"/>
  <c r="CX28" i="1"/>
  <c r="BB28" i="1"/>
  <c r="H16" i="9"/>
  <c r="H27" i="9" s="1"/>
  <c r="H5" i="9"/>
  <c r="BB16" i="1"/>
  <c r="E27" i="9"/>
  <c r="G16" i="9"/>
  <c r="AT28" i="1"/>
  <c r="CP28" i="1"/>
  <c r="M16" i="9"/>
  <c r="M27" i="9" s="1"/>
  <c r="CX16" i="1"/>
  <c r="C27" i="9"/>
  <c r="G5" i="9"/>
  <c r="G15" i="9" s="1"/>
  <c r="AT16" i="1"/>
  <c r="AT29" i="1" s="1"/>
  <c r="M15" i="9"/>
  <c r="M28" i="9" s="1"/>
  <c r="K27" i="9"/>
  <c r="J27" i="9"/>
  <c r="I22" i="9"/>
  <c r="BJ28" i="1"/>
  <c r="I16" i="9"/>
  <c r="G27" i="9"/>
  <c r="F27" i="9"/>
  <c r="L15" i="9"/>
  <c r="CI29" i="1"/>
  <c r="Z29" i="1"/>
  <c r="AE29" i="1"/>
  <c r="F15" i="9"/>
  <c r="H15" i="9"/>
  <c r="J15" i="9"/>
  <c r="CG29" i="1"/>
  <c r="E15" i="9"/>
  <c r="AM29" i="1"/>
  <c r="I15" i="9"/>
  <c r="K15" i="9"/>
  <c r="BN29" i="1"/>
  <c r="BS29" i="1"/>
  <c r="BG29" i="1"/>
  <c r="BK29" i="1"/>
  <c r="BC29" i="1"/>
  <c r="AU29" i="1"/>
  <c r="N5" i="9"/>
  <c r="N14" i="9"/>
  <c r="N6" i="9"/>
  <c r="N24" i="9"/>
  <c r="CQ29" i="1"/>
  <c r="D10" i="9"/>
  <c r="N10" i="9" s="1"/>
  <c r="D18" i="9"/>
  <c r="N18" i="9" s="1"/>
  <c r="D22" i="9"/>
  <c r="N22" i="9" s="1"/>
  <c r="N13" i="9"/>
  <c r="D7" i="9"/>
  <c r="N7" i="9" s="1"/>
  <c r="D11" i="9"/>
  <c r="N11" i="9" s="1"/>
  <c r="D19" i="9"/>
  <c r="N19" i="9" s="1"/>
  <c r="D23" i="9"/>
  <c r="N23" i="9" s="1"/>
  <c r="N12" i="9"/>
  <c r="C15" i="9"/>
  <c r="BY29" i="1"/>
  <c r="BZ28" i="1"/>
  <c r="D8" i="9"/>
  <c r="N8" i="9" s="1"/>
  <c r="D16" i="9"/>
  <c r="D20" i="9"/>
  <c r="N20" i="9" s="1"/>
  <c r="N25" i="9"/>
  <c r="D9" i="9"/>
  <c r="D17" i="9"/>
  <c r="N17" i="9" s="1"/>
  <c r="D21" i="9"/>
  <c r="N21" i="9" s="1"/>
  <c r="W29" i="1"/>
  <c r="S29" i="1"/>
  <c r="K29" i="1"/>
  <c r="CY29" i="1"/>
  <c r="CM29" i="1"/>
  <c r="CN29" i="1"/>
  <c r="CP16" i="1"/>
  <c r="CL29" i="1"/>
  <c r="CE29" i="1"/>
  <c r="CF29" i="1"/>
  <c r="CH28" i="1"/>
  <c r="CH16" i="1"/>
  <c r="CD29" i="1"/>
  <c r="CA29" i="1"/>
  <c r="BW29" i="1"/>
  <c r="BX29" i="1"/>
  <c r="BZ16" i="1"/>
  <c r="BV29" i="1"/>
  <c r="BO29" i="1"/>
  <c r="BP29" i="1"/>
  <c r="BQ29" i="1"/>
  <c r="BR28" i="1"/>
  <c r="BH29" i="1"/>
  <c r="BI29" i="1"/>
  <c r="BF29" i="1"/>
  <c r="BB29" i="1"/>
  <c r="AX29" i="1"/>
  <c r="AQ29" i="1"/>
  <c r="AR29" i="1"/>
  <c r="AS29" i="1"/>
  <c r="AP29" i="1"/>
  <c r="AI29" i="1"/>
  <c r="AJ29" i="1"/>
  <c r="AK29" i="1"/>
  <c r="AL28" i="1"/>
  <c r="AL16" i="1"/>
  <c r="AH29" i="1"/>
  <c r="AA29" i="1"/>
  <c r="AB29" i="1"/>
  <c r="AC29" i="1"/>
  <c r="AD28" i="1"/>
  <c r="AD16" i="1"/>
  <c r="V28" i="1"/>
  <c r="T29" i="1"/>
  <c r="U29" i="1"/>
  <c r="V16" i="1"/>
  <c r="BR16" i="1"/>
  <c r="BJ16" i="1"/>
  <c r="L29" i="1"/>
  <c r="M29" i="1"/>
  <c r="N28" i="1"/>
  <c r="J29" i="1"/>
  <c r="O29" i="1"/>
  <c r="N16" i="1"/>
  <c r="C16" i="1"/>
  <c r="D16" i="1"/>
  <c r="E16" i="1"/>
  <c r="G16" i="1"/>
  <c r="B16" i="1"/>
  <c r="CX29" i="1" l="1"/>
  <c r="BJ29" i="1"/>
  <c r="I27" i="9"/>
  <c r="I28" i="9" s="1"/>
  <c r="D27" i="9"/>
  <c r="J28" i="9"/>
  <c r="N16" i="9"/>
  <c r="H28" i="9"/>
  <c r="F28" i="9"/>
  <c r="AD29" i="1"/>
  <c r="C28" i="9"/>
  <c r="L28" i="9"/>
  <c r="K28" i="9"/>
  <c r="D15" i="9"/>
  <c r="E28" i="9"/>
  <c r="F28" i="1"/>
  <c r="BR29" i="1"/>
  <c r="G28" i="9"/>
  <c r="BZ29" i="1"/>
  <c r="N9" i="9"/>
  <c r="F16" i="1"/>
  <c r="V29" i="1"/>
  <c r="N29" i="1"/>
  <c r="CP29" i="1"/>
  <c r="CH29" i="1"/>
  <c r="AL29" i="1"/>
  <c r="G29" i="1"/>
  <c r="E29" i="1"/>
  <c r="D29" i="1"/>
  <c r="C29" i="1"/>
  <c r="B29" i="1"/>
  <c r="N27" i="9" l="1"/>
  <c r="D28" i="9"/>
  <c r="F29" i="1"/>
  <c r="N15" i="9"/>
  <c r="N28" i="9" l="1"/>
</calcChain>
</file>

<file path=xl/sharedStrings.xml><?xml version="1.0" encoding="utf-8"?>
<sst xmlns="http://schemas.openxmlformats.org/spreadsheetml/2006/main" count="616" uniqueCount="71">
  <si>
    <t>MÜZE VEYA ÖREN YERİNİN ADI</t>
  </si>
  <si>
    <t>ARKEOLOJİ MÜZESİ</t>
  </si>
  <si>
    <t>ATATÜRK MÜZESİ</t>
  </si>
  <si>
    <t>TARİH VE SANAT MÜZ.</t>
  </si>
  <si>
    <t>BERGAMA MÜZ.</t>
  </si>
  <si>
    <t>EFES MÜZ.</t>
  </si>
  <si>
    <t>ÇEŞME MÜZ.</t>
  </si>
  <si>
    <t>ÖDEMİŞ MÜZ.</t>
  </si>
  <si>
    <t>TİRE MÜZ.</t>
  </si>
  <si>
    <t>ÇAKIRAĞA KONAĞI</t>
  </si>
  <si>
    <t>ETNOGRAFYA</t>
  </si>
  <si>
    <t>MÜZE TOPLAM</t>
  </si>
  <si>
    <t>AGORA</t>
  </si>
  <si>
    <t>EFES</t>
  </si>
  <si>
    <t>ST. 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</si>
  <si>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</si>
  <si>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</si>
  <si>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</si>
  <si>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</si>
  <si>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</si>
  <si>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</si>
  <si>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</si>
  <si>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</si>
  <si>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</si>
  <si>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MÜZE GİRİŞLERİ</t>
  </si>
  <si>
    <t>MÜZE KART</t>
  </si>
  <si>
    <t>ÜCRETSİZ</t>
  </si>
  <si>
    <t>ÜCRETLİ</t>
  </si>
  <si>
    <t>İNDİRİMLİ GRUP</t>
  </si>
  <si>
    <t>GELİR DURUMU (TL)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</si>
  <si>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</si>
  <si>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</si>
  <si>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</si>
  <si>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</si>
  <si>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</si>
  <si>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</si>
  <si>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</si>
  <si>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</si>
  <si>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</si>
  <si>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</si>
  <si>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</si>
  <si>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</si>
  <si>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BAĞLI MÜZELERİN ZİYARETÇİ SAYILARININ YILLARA VE AYLARA GÖRE DAĞILIMI</t>
  </si>
  <si>
    <t>YILLAR</t>
  </si>
  <si>
    <t>% DEĞİŞİM ORANI</t>
  </si>
  <si>
    <t>Years</t>
  </si>
  <si>
    <t>Rate of Change %</t>
  </si>
  <si>
    <t>TOPLAM</t>
  </si>
  <si>
    <t>YILLIK TOPLAM</t>
  </si>
  <si>
    <t>İZMİR İLİNE BAĞLI MÜZELERİN ZİYARETÇİ SAYILARI</t>
  </si>
  <si>
    <t>DEĞİŞİM ORANI (%)</t>
  </si>
  <si>
    <t>DEĞİŞİM ORANI(%)</t>
  </si>
  <si>
    <t>MÜZE VEYA ÖRENYERİNİN ADI</t>
  </si>
  <si>
    <t>KLAZOMENAİ</t>
  </si>
  <si>
    <t>ÇAKIRAĞA KONAĞI*</t>
  </si>
  <si>
    <t>ETNOGRAFYA**</t>
  </si>
  <si>
    <t>*01.03.2017 tarihinde kapatılmıştır.</t>
  </si>
  <si>
    <t>**Tadilatta</t>
  </si>
  <si>
    <t>2021/2020</t>
  </si>
  <si>
    <t>TİRE MÜZ.***</t>
  </si>
  <si>
    <t>***Kapalı</t>
  </si>
  <si>
    <t>TİRE MÜZ.*</t>
  </si>
  <si>
    <t>ÇAKIRAĞA KONAĞI**</t>
  </si>
  <si>
    <t>ETNOGRAFYA***</t>
  </si>
  <si>
    <t>*Kapalı</t>
  </si>
  <si>
    <t>**01.03.2017 tarihinde kapatılmıştır.</t>
  </si>
  <si>
    <t>***Tadilatta</t>
  </si>
  <si>
    <t>2022/2021</t>
  </si>
  <si>
    <t>2022 YILINDA İZMİR İLİNE BAĞLI MÜZELERİN ZİYARETÇİLERİNİN AYLIK DAĞILIMI</t>
  </si>
  <si>
    <t>1 AYLIK TOPLAM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</si>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</sst>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>
    <font>
      <sz val="11"/>
      <color theme="1"/>
      <name val="Calibri"/>
      <family val="2"/>
      <charset val="162"/>
      <scheme val="minor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  <font>
      <sz val="10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sz val="10"/>
      <color theme="1"/>
      <name val="Albertus Extra Bold"/>
      <family val="2"/>
    </font>
    <font>
      <sz val="10"/>
      <color theme="1"/>
      <name val="Albertus Medium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1" fillId="0" borderId="15" xfId="0" applyFont="1" applyBorder="1"/>
    <xf numFmtId="3" fontId="1" fillId="0" borderId="1" xfId="0" applyNumberFormat="1" applyFont="1" applyBorder="1"/>
    <xf numFmtId="3" fontId="1" fillId="0" borderId="16" xfId="0" applyNumberFormat="1" applyFont="1" applyBorder="1"/>
    <xf numFmtId="0" fontId="1" fillId="0" borderId="1" xfId="0" applyFont="1" applyBorder="1"/>
    <xf numFmtId="0" fontId="1" fillId="0" borderId="16" xfId="0" applyFont="1" applyBorder="1"/>
    <xf numFmtId="164" fontId="1" fillId="0" borderId="1" xfId="0" applyNumberFormat="1" applyFont="1" applyBorder="1"/>
    <xf numFmtId="164" fontId="1" fillId="0" borderId="16" xfId="0" applyNumberFormat="1" applyFont="1" applyBorder="1"/>
    <xf numFmtId="3" fontId="1" fillId="0" borderId="1" xfId="0" applyNumberFormat="1" applyFont="1" applyBorder="1" applyAlignment="1">
      <alignment horizontal="right"/>
    </xf>
    <xf numFmtId="3" fontId="3" fillId="0" borderId="0" xfId="0" applyNumberFormat="1" applyFont="1"/>
    <xf numFmtId="0" fontId="3" fillId="0" borderId="0" xfId="0" applyFont="1" applyBorder="1"/>
    <xf numFmtId="2" fontId="1" fillId="0" borderId="1" xfId="0" applyNumberFormat="1" applyFont="1" applyBorder="1"/>
    <xf numFmtId="2" fontId="1" fillId="0" borderId="16" xfId="0" applyNumberFormat="1" applyFont="1" applyBorder="1"/>
    <xf numFmtId="4" fontId="1" fillId="0" borderId="1" xfId="0" applyNumberFormat="1" applyFont="1" applyBorder="1"/>
    <xf numFmtId="0" fontId="2" fillId="2" borderId="1" xfId="0" applyFont="1" applyFill="1" applyBorder="1"/>
    <xf numFmtId="0" fontId="2" fillId="2" borderId="15" xfId="0" applyFont="1" applyFill="1" applyBorder="1"/>
    <xf numFmtId="3" fontId="2" fillId="2" borderId="1" xfId="0" applyNumberFormat="1" applyFont="1" applyFill="1" applyBorder="1"/>
    <xf numFmtId="3" fontId="2" fillId="2" borderId="16" xfId="0" applyNumberFormat="1" applyFont="1" applyFill="1" applyBorder="1"/>
    <xf numFmtId="0" fontId="2" fillId="2" borderId="17" xfId="0" applyFont="1" applyFill="1" applyBorder="1"/>
    <xf numFmtId="3" fontId="2" fillId="2" borderId="18" xfId="0" applyNumberFormat="1" applyFont="1" applyFill="1" applyBorder="1"/>
    <xf numFmtId="3" fontId="2" fillId="2" borderId="19" xfId="0" applyNumberFormat="1" applyFont="1" applyFill="1" applyBorder="1"/>
    <xf numFmtId="0" fontId="2" fillId="2" borderId="16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2" fontId="2" fillId="2" borderId="1" xfId="0" applyNumberFormat="1" applyFont="1" applyFill="1" applyBorder="1"/>
    <xf numFmtId="2" fontId="2" fillId="2" borderId="16" xfId="0" applyNumberFormat="1" applyFont="1" applyFill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1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" fontId="2" fillId="2" borderId="16" xfId="0" applyNumberFormat="1" applyFont="1" applyFill="1" applyBorder="1"/>
    <xf numFmtId="4" fontId="2" fillId="2" borderId="18" xfId="0" applyNumberFormat="1" applyFont="1" applyFill="1" applyBorder="1"/>
    <xf numFmtId="4" fontId="2" fillId="2" borderId="19" xfId="0" applyNumberFormat="1" applyFont="1" applyFill="1" applyBorder="1"/>
    <xf numFmtId="0" fontId="1" fillId="2" borderId="27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2" fillId="2" borderId="28" xfId="0" applyFont="1" applyFill="1" applyBorder="1" applyAlignment="1">
      <alignment wrapText="1"/>
    </xf>
    <xf numFmtId="0" fontId="2" fillId="2" borderId="29" xfId="0" applyFont="1" applyFill="1" applyBorder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3" fontId="1" fillId="0" borderId="0" xfId="0" applyNumberFormat="1" applyFont="1"/>
    <xf numFmtId="0" fontId="2" fillId="2" borderId="21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22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2" borderId="28" xfId="0" applyFont="1" applyFill="1" applyBorder="1" applyAlignment="1">
      <alignment wrapText="1"/>
    </xf>
    <xf numFmtId="0" fontId="2" fillId="2" borderId="29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23" xfId="0" applyFont="1" applyFill="1" applyBorder="1" applyAlignment="1">
      <alignment horizontal="center"/>
    </xf>
    <xf numFmtId="0" fontId="2" fillId="2" borderId="20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İZMİR'E</a:t>
            </a:r>
            <a:r>
              <a:rPr lang="tr-TR" baseline="0"/>
              <a:t> BAĞLI MÜZELERİN ZİYARETÇİ SAYILARI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TABLO1!$B$4:$B$6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2020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TABLO1!$B$7:$B$18</c:f>
              <c:numCache>
                <c:formatCode>#,##0</c:formatCode>
                <c:ptCount val="12"/>
                <c:pt idx="0">
                  <c:v>113675</c:v>
                </c:pt>
                <c:pt idx="1">
                  <c:v>76403</c:v>
                </c:pt>
                <c:pt idx="2">
                  <c:v>44613</c:v>
                </c:pt>
                <c:pt idx="3">
                  <c:v>0</c:v>
                </c:pt>
                <c:pt idx="4">
                  <c:v>0</c:v>
                </c:pt>
                <c:pt idx="5">
                  <c:v>22885</c:v>
                </c:pt>
                <c:pt idx="6">
                  <c:v>84548</c:v>
                </c:pt>
                <c:pt idx="7">
                  <c:v>121753</c:v>
                </c:pt>
                <c:pt idx="8">
                  <c:v>89757</c:v>
                </c:pt>
                <c:pt idx="9">
                  <c:v>78061</c:v>
                </c:pt>
                <c:pt idx="10">
                  <c:v>39134</c:v>
                </c:pt>
                <c:pt idx="11">
                  <c:v>16010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2-4DFA-95F4-272879EDB755}"/>
            </c:ext>
          </c:extLst>
        </c:ser>
        <c:ser>
          <c:idx val="1"/>
          <c:order val="1"/>
          <c:tx>
            <c:strRef>
              <c:f>TABLO1!$C$4:$C$6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2021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TABLO1!$C$7:$C$18</c:f>
              <c:numCache>
                <c:formatCode>#,##0</c:formatCode>
                <c:ptCount val="12"/>
                <c:pt idx="0">
                  <c:v>14992</c:v>
                </c:pt>
                <c:pt idx="1">
                  <c:v>21877</c:v>
                </c:pt>
                <c:pt idx="2">
                  <c:v>40903</c:v>
                </c:pt>
                <c:pt idx="3">
                  <c:v>38306</c:v>
                </c:pt>
                <c:pt idx="4">
                  <c:v>40946</c:v>
                </c:pt>
                <c:pt idx="5">
                  <c:v>127729</c:v>
                </c:pt>
                <c:pt idx="6">
                  <c:v>284174</c:v>
                </c:pt>
                <c:pt idx="7">
                  <c:v>253129</c:v>
                </c:pt>
                <c:pt idx="8">
                  <c:v>187775</c:v>
                </c:pt>
                <c:pt idx="9">
                  <c:v>198786</c:v>
                </c:pt>
                <c:pt idx="10">
                  <c:v>149190</c:v>
                </c:pt>
                <c:pt idx="11">
                  <c:v>83118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32-4DFA-95F4-272879EDB755}"/>
            </c:ext>
          </c:extLst>
        </c:ser>
        <c:ser>
          <c:idx val="2"/>
          <c:order val="2"/>
          <c:tx>
            <c:strRef>
              <c:f>TABLO1!$D$4:$D$6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2022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TABLO1!$D$7:$D$18</c:f>
              <c:numCache>
                <c:formatCode>#,##0</c:formatCode>
                <c:ptCount val="12"/>
                <c:pt idx="0">
                  <c:v>75648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32-4DFA-95F4-272879EDB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893632"/>
        <c:axId val="99895168"/>
        <c:axId val="0"/>
      </c:bar3DChart>
      <c:catAx>
        <c:axId val="9989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895168"/>
        <c:crosses val="autoZero"/>
        <c:auto val="1"/>
        <c:lblAlgn val="ctr"/>
        <c:lblOffset val="100"/>
        <c:noMultiLvlLbl val="0"/>
      </c:catAx>
      <c:valAx>
        <c:axId val="998951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9893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baseline="0">
          <a:latin typeface="Calibri" pitchFamily="34" charset="0"/>
          <a:cs typeface="Times New Roman" pitchFamily="18" charset="0"/>
        </a:defRPr>
      </a:pPr>
      <a:endParaRPr lang="tr-T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İzmir'e</a:t>
            </a:r>
            <a:r>
              <a:rPr lang="tr-TR" baseline="0"/>
              <a:t> Bağlı Müzelerin Ziyaretçi Sayıları</a:t>
            </a:r>
          </a:p>
          <a:p>
            <a:pPr>
              <a:defRPr/>
            </a:pPr>
            <a:endParaRPr lang="tr-TR" baseline="0"/>
          </a:p>
          <a:p>
            <a:pPr>
              <a:defRPr/>
            </a:pPr>
            <a:endParaRPr lang="tr-TR"/>
          </a:p>
        </c:rich>
      </c:tx>
      <c:layout>
        <c:manualLayout>
          <c:xMode val="edge"/>
          <c:yMode val="edge"/>
          <c:x val="0.23525311707347646"/>
          <c:y val="0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ARKEOLOJİ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6C-4873-9770-49E177E47E2C}"/>
                </c:ext>
              </c:extLst>
            </c:dLbl>
            <c:dLbl>
              <c:idx val="1"/>
              <c:layout>
                <c:manualLayout>
                  <c:x val="1.4710241775180688E-2"/>
                  <c:y val="-0.1056508880756508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ATATÜRK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6C-4873-9770-49E177E47E2C}"/>
                </c:ext>
              </c:extLst>
            </c:dLbl>
            <c:dLbl>
              <c:idx val="13"/>
              <c:layout>
                <c:manualLayout>
                  <c:x val="-0.16222127200987294"/>
                  <c:y val="-8.5270307212299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6C-4873-9770-49E177E47E2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TABLO4!$D$6:$D$27</c:f>
              <c:numCache>
                <c:formatCode>#,##0</c:formatCode>
                <c:ptCount val="22"/>
                <c:pt idx="0">
                  <c:v>4547</c:v>
                </c:pt>
                <c:pt idx="1">
                  <c:v>8472</c:v>
                </c:pt>
                <c:pt idx="2">
                  <c:v>479</c:v>
                </c:pt>
                <c:pt idx="3">
                  <c:v>787</c:v>
                </c:pt>
                <c:pt idx="4">
                  <c:v>4580</c:v>
                </c:pt>
                <c:pt idx="5">
                  <c:v>1424</c:v>
                </c:pt>
                <c:pt idx="6">
                  <c:v>112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20401</c:v>
                </c:pt>
                <c:pt idx="11">
                  <c:v>3321</c:v>
                </c:pt>
                <c:pt idx="12">
                  <c:v>34749</c:v>
                </c:pt>
                <c:pt idx="13">
                  <c:v>4919</c:v>
                </c:pt>
                <c:pt idx="14">
                  <c:v>2718</c:v>
                </c:pt>
                <c:pt idx="15">
                  <c:v>3431</c:v>
                </c:pt>
                <c:pt idx="16">
                  <c:v>2322</c:v>
                </c:pt>
                <c:pt idx="17">
                  <c:v>1217</c:v>
                </c:pt>
                <c:pt idx="18">
                  <c:v>968</c:v>
                </c:pt>
                <c:pt idx="19">
                  <c:v>507</c:v>
                </c:pt>
                <c:pt idx="20">
                  <c:v>640</c:v>
                </c:pt>
                <c:pt idx="21">
                  <c:v>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6C-4873-9770-49E177E47E2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1238248</xdr:colOff>
      <xdr:row>2</xdr:row>
      <xdr:rowOff>152400</xdr:rowOff>
    </xdr:from>
    <xdr:to>
      <xdr:col>24</xdr:col>
      <xdr:colOff>76199</xdr:colOff>
      <xdr:row>38</xdr:row>
      <xdr:rowOff>1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0.3667</cdr:x>
      <cdr:y>0.01418</cdr:y>
    </cdr:from>
    <cdr:to>
      <cdr:x>0.45173</cdr:x>
      <cdr:y>0.17431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3943351" y="8096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114299</xdr:colOff>
      <xdr:row>3</xdr:row>
      <xdr:rowOff>52386</xdr:rowOff>
    </xdr:from>
    <xdr:to>
      <xdr:col>20</xdr:col>
      <xdr:colOff>342900</xdr:colOff>
      <xdr:row>32</xdr:row>
      <xdr:rowOff>85725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Y35"/>
  <sheetViews>
    <sheetView tabSelected="1" workbookViewId="0">
      <selection activeCell="E34" sqref="E34"/>
    </sheetView>
  </sheetViews>
  <sheetFormatPr defaultRowHeight="12.75"/>
  <cols>
    <col min="1" max="1" width="21.5703125" style="2" customWidth="1"/>
    <col min="2" max="2" width="14.42578125" style="2" customWidth="1"/>
    <col min="3" max="3" width="12.28515625" style="2" customWidth="1"/>
    <col min="4" max="4" width="10.7109375" style="2" customWidth="1"/>
    <col min="5" max="5" width="17.42578125" style="2" customWidth="1"/>
    <col min="6" max="6" width="11" style="2" customWidth="1"/>
    <col min="7" max="7" width="16.85546875" style="2" customWidth="1"/>
    <col min="8" max="8" width="9.140625" style="2"/>
    <col min="9" max="9" width="22.5703125" style="2" customWidth="1"/>
    <col min="10" max="10" width="15.28515625" style="2" customWidth="1"/>
    <col min="11" max="11" width="12.28515625" style="2" customWidth="1"/>
    <col min="12" max="12" width="11.42578125" style="2" customWidth="1"/>
    <col min="13" max="13" width="17.7109375" style="2" customWidth="1"/>
    <col min="14" max="14" width="10.140625" style="2" customWidth="1"/>
    <col min="15" max="15" width="15.140625" style="2" customWidth="1"/>
    <col min="16" max="16" width="9.140625" style="2"/>
    <col min="17" max="17" width="23.42578125" style="2" customWidth="1"/>
    <col min="18" max="18" width="13.85546875" style="2" customWidth="1"/>
    <col min="19" max="19" width="12.28515625" style="2" customWidth="1"/>
    <col min="20" max="20" width="11.42578125" style="2" customWidth="1"/>
    <col min="21" max="21" width="18" style="2" customWidth="1"/>
    <col min="22" max="22" width="12" style="2" customWidth="1"/>
    <col min="23" max="23" width="16.28515625" style="2" customWidth="1"/>
    <col min="24" max="24" width="9.140625" style="2"/>
    <col min="25" max="25" width="22.140625" style="2" customWidth="1"/>
    <col min="26" max="26" width="13.7109375" style="2" customWidth="1"/>
    <col min="27" max="27" width="12.85546875" style="2" customWidth="1"/>
    <col min="28" max="28" width="12.28515625" style="2" customWidth="1"/>
    <col min="29" max="29" width="18.5703125" style="2" customWidth="1"/>
    <col min="30" max="30" width="11.28515625" style="2" customWidth="1"/>
    <col min="31" max="31" width="15.85546875" style="2" customWidth="1"/>
    <col min="32" max="32" width="9.140625" style="2"/>
    <col min="33" max="33" width="23.28515625" style="2" customWidth="1"/>
    <col min="34" max="34" width="14.42578125" style="2" customWidth="1"/>
    <col min="35" max="35" width="13.28515625" style="2" customWidth="1"/>
    <col min="36" max="36" width="12" style="2" customWidth="1"/>
    <col min="37" max="37" width="19.28515625" style="2" customWidth="1"/>
    <col min="38" max="38" width="11.7109375" style="2" customWidth="1"/>
    <col min="39" max="39" width="16.5703125" style="2" customWidth="1"/>
    <col min="40" max="40" width="9.140625" style="2"/>
    <col min="41" max="41" width="22" style="2" customWidth="1"/>
    <col min="42" max="42" width="13.28515625" style="2" customWidth="1"/>
    <col min="43" max="43" width="12.5703125" style="2" customWidth="1"/>
    <col min="44" max="44" width="11.5703125" style="2" customWidth="1"/>
    <col min="45" max="45" width="18.42578125" style="2" customWidth="1"/>
    <col min="46" max="46" width="12.42578125" style="2" customWidth="1"/>
    <col min="47" max="47" width="16.28515625" style="2" customWidth="1"/>
    <col min="48" max="48" width="9.140625" style="2"/>
    <col min="49" max="49" width="22.5703125" style="2" customWidth="1"/>
    <col min="50" max="50" width="14.140625" style="2" customWidth="1"/>
    <col min="51" max="51" width="13.85546875" style="2" customWidth="1"/>
    <col min="52" max="52" width="11.5703125" style="2" customWidth="1"/>
    <col min="53" max="53" width="18.28515625" style="2" customWidth="1"/>
    <col min="54" max="54" width="11.7109375" style="2" customWidth="1"/>
    <col min="55" max="55" width="16" style="2" customWidth="1"/>
    <col min="56" max="56" width="9.140625" style="2"/>
    <col min="57" max="57" width="22.5703125" style="2" customWidth="1"/>
    <col min="58" max="58" width="14.140625" style="2" customWidth="1"/>
    <col min="59" max="59" width="12.5703125" style="2" customWidth="1"/>
    <col min="60" max="60" width="10.7109375" style="2" customWidth="1"/>
    <col min="61" max="61" width="19" style="2" customWidth="1"/>
    <col min="62" max="62" width="11.140625" style="2" customWidth="1"/>
    <col min="63" max="63" width="15.85546875" style="2" customWidth="1"/>
    <col min="64" max="64" width="9.140625" style="2"/>
    <col min="65" max="65" width="22.7109375" style="2" customWidth="1"/>
    <col min="66" max="66" width="14.140625" style="2" customWidth="1"/>
    <col min="67" max="67" width="12" style="2" customWidth="1"/>
    <col min="68" max="68" width="11.7109375" style="2" customWidth="1"/>
    <col min="69" max="69" width="18" style="2" customWidth="1"/>
    <col min="70" max="70" width="11.28515625" style="2" customWidth="1"/>
    <col min="71" max="71" width="16.42578125" style="2" customWidth="1"/>
    <col min="72" max="72" width="9.140625" style="2"/>
    <col min="73" max="73" width="23.140625" style="2" customWidth="1"/>
    <col min="74" max="74" width="13.42578125" style="2" customWidth="1"/>
    <col min="75" max="75" width="12.28515625" style="2" customWidth="1"/>
    <col min="76" max="76" width="11.140625" style="2" customWidth="1"/>
    <col min="77" max="77" width="18.140625" style="2" customWidth="1"/>
    <col min="78" max="78" width="12.140625" style="2" customWidth="1"/>
    <col min="79" max="79" width="16.28515625" style="2" customWidth="1"/>
    <col min="80" max="80" width="9.140625" style="2"/>
    <col min="81" max="81" width="23.5703125" style="2" customWidth="1"/>
    <col min="82" max="82" width="13.7109375" style="2" customWidth="1"/>
    <col min="83" max="83" width="12.7109375" style="2" customWidth="1"/>
    <col min="84" max="84" width="11.7109375" style="2" customWidth="1"/>
    <col min="85" max="85" width="18.7109375" style="2" customWidth="1"/>
    <col min="86" max="86" width="11.42578125" style="2" customWidth="1"/>
    <col min="87" max="87" width="16.42578125" style="2" customWidth="1"/>
    <col min="88" max="88" width="9.140625" style="2"/>
    <col min="89" max="89" width="24.42578125" style="2" customWidth="1"/>
    <col min="90" max="90" width="14.5703125" style="2" customWidth="1"/>
    <col min="91" max="91" width="12.85546875" style="2" customWidth="1"/>
    <col min="92" max="92" width="13.28515625" style="2" customWidth="1"/>
    <col min="93" max="93" width="19" style="2" customWidth="1"/>
    <col min="94" max="94" width="10.140625" style="2" customWidth="1"/>
    <col min="95" max="95" width="16.28515625" style="2" customWidth="1"/>
    <col min="96" max="96" width="9.140625" style="2"/>
    <col min="97" max="97" width="23.5703125" style="2" customWidth="1"/>
    <col min="98" max="98" width="14.28515625" style="2" customWidth="1"/>
    <col min="99" max="99" width="12.85546875" style="2" customWidth="1"/>
    <col min="100" max="100" width="12.28515625" style="2" customWidth="1"/>
    <col min="101" max="101" width="19.85546875" style="2" customWidth="1"/>
    <col min="102" max="102" width="11.140625" style="2" customWidth="1"/>
    <col min="103" max="103" width="16.28515625" style="2" customWidth="1"/>
    <col min="104" max="16384" width="9.140625" style="2"/>
  </cols>
  <sheetData>
    <row r="3" spans="1:103" ht="13.5" thickBot="1">
      <c r="A3" s="1"/>
      <c r="B3" s="1"/>
      <c r="C3" s="59" t="s">
        <v>30</v>
      </c>
      <c r="D3" s="59"/>
      <c r="E3" s="59"/>
      <c r="F3" s="1"/>
      <c r="G3" s="1"/>
      <c r="H3" s="1"/>
      <c r="I3" s="1"/>
      <c r="J3" s="1"/>
      <c r="K3" s="59" t="s">
        <v>31</v>
      </c>
      <c r="L3" s="59"/>
      <c r="M3" s="59"/>
      <c r="N3" s="1"/>
      <c r="O3" s="1"/>
      <c r="P3" s="1"/>
      <c r="Q3" s="1"/>
      <c r="R3" s="1"/>
      <c r="S3" s="59" t="s">
        <v>32</v>
      </c>
      <c r="T3" s="59"/>
      <c r="U3" s="59"/>
      <c r="V3" s="1"/>
      <c r="W3" s="1"/>
      <c r="X3" s="1"/>
      <c r="Y3" s="1"/>
      <c r="Z3" s="1"/>
      <c r="AA3" s="59" t="s">
        <v>33</v>
      </c>
      <c r="AB3" s="59"/>
      <c r="AC3" s="59"/>
      <c r="AD3" s="1"/>
      <c r="AE3" s="1"/>
      <c r="AF3" s="1"/>
      <c r="AG3" s="1"/>
      <c r="AH3" s="1"/>
      <c r="AI3" s="59" t="s">
        <v>34</v>
      </c>
      <c r="AJ3" s="59"/>
      <c r="AK3" s="59"/>
      <c r="AL3" s="1"/>
      <c r="AM3" s="1"/>
      <c r="AN3" s="1"/>
      <c r="AO3" s="1"/>
      <c r="AP3" s="1"/>
      <c r="AQ3" s="59" t="s">
        <v>35</v>
      </c>
      <c r="AR3" s="59"/>
      <c r="AS3" s="59"/>
      <c r="AT3" s="1"/>
      <c r="AU3" s="1"/>
      <c r="AV3" s="1"/>
      <c r="AW3" s="1"/>
      <c r="AX3" s="1"/>
      <c r="AY3" s="59" t="s">
        <v>36</v>
      </c>
      <c r="AZ3" s="59"/>
      <c r="BA3" s="59"/>
      <c r="BB3" s="1"/>
      <c r="BC3" s="1"/>
      <c r="BD3" s="1"/>
      <c r="BE3" s="1"/>
      <c r="BF3" s="1"/>
      <c r="BG3" s="59" t="s">
        <v>37</v>
      </c>
      <c r="BH3" s="59"/>
      <c r="BI3" s="59"/>
      <c r="BJ3" s="1"/>
      <c r="BK3" s="1"/>
      <c r="BL3" s="1"/>
      <c r="BM3" s="1"/>
      <c r="BN3" s="1"/>
      <c r="BO3" s="59" t="s">
        <v>38</v>
      </c>
      <c r="BP3" s="59"/>
      <c r="BQ3" s="59"/>
      <c r="BR3" s="1"/>
      <c r="BS3" s="1"/>
      <c r="BT3" s="1"/>
      <c r="BU3" s="1"/>
      <c r="BV3" s="1"/>
      <c r="BW3" s="59" t="s">
        <v>39</v>
      </c>
      <c r="BX3" s="59"/>
      <c r="BY3" s="59"/>
      <c r="BZ3" s="1"/>
      <c r="CA3" s="1"/>
      <c r="CB3" s="1"/>
      <c r="CC3" s="1"/>
      <c r="CD3" s="1"/>
      <c r="CE3" s="59" t="s">
        <v>40</v>
      </c>
      <c r="CF3" s="59"/>
      <c r="CG3" s="59"/>
      <c r="CH3" s="1"/>
      <c r="CI3" s="1"/>
      <c r="CJ3" s="1"/>
      <c r="CK3" s="1"/>
      <c r="CL3" s="1"/>
      <c r="CM3" s="59" t="s">
        <v>41</v>
      </c>
      <c r="CN3" s="59"/>
      <c r="CO3" s="59"/>
      <c r="CP3" s="1"/>
      <c r="CQ3" s="1"/>
      <c r="CU3" s="3" t="s">
        <v>23</v>
      </c>
    </row>
    <row r="4" spans="1:103" ht="15" customHeight="1" thickTop="1">
      <c r="A4" s="50" t="s">
        <v>0</v>
      </c>
      <c r="B4" s="52" t="s">
        <v>24</v>
      </c>
      <c r="C4" s="53"/>
      <c r="D4" s="53"/>
      <c r="E4" s="54"/>
      <c r="F4" s="55" t="s">
        <v>23</v>
      </c>
      <c r="G4" s="57" t="s">
        <v>29</v>
      </c>
      <c r="H4" s="1"/>
      <c r="I4" s="50" t="s">
        <v>0</v>
      </c>
      <c r="J4" s="52" t="s">
        <v>24</v>
      </c>
      <c r="K4" s="53"/>
      <c r="L4" s="53"/>
      <c r="M4" s="54"/>
      <c r="N4" s="55" t="s">
        <v>23</v>
      </c>
      <c r="O4" s="57" t="s">
        <v>29</v>
      </c>
      <c r="P4" s="1"/>
      <c r="Q4" s="50" t="s">
        <v>0</v>
      </c>
      <c r="R4" s="52" t="s">
        <v>24</v>
      </c>
      <c r="S4" s="53"/>
      <c r="T4" s="53"/>
      <c r="U4" s="54"/>
      <c r="V4" s="55" t="s">
        <v>23</v>
      </c>
      <c r="W4" s="57" t="s">
        <v>29</v>
      </c>
      <c r="X4" s="1"/>
      <c r="Y4" s="50" t="s">
        <v>0</v>
      </c>
      <c r="Z4" s="52" t="s">
        <v>24</v>
      </c>
      <c r="AA4" s="53"/>
      <c r="AB4" s="53"/>
      <c r="AC4" s="54"/>
      <c r="AD4" s="55" t="s">
        <v>23</v>
      </c>
      <c r="AE4" s="57" t="s">
        <v>29</v>
      </c>
      <c r="AF4" s="1"/>
      <c r="AG4" s="50" t="s">
        <v>0</v>
      </c>
      <c r="AH4" s="52" t="s">
        <v>24</v>
      </c>
      <c r="AI4" s="53"/>
      <c r="AJ4" s="53"/>
      <c r="AK4" s="54"/>
      <c r="AL4" s="55" t="s">
        <v>23</v>
      </c>
      <c r="AM4" s="57" t="s">
        <v>29</v>
      </c>
      <c r="AN4" s="1"/>
      <c r="AO4" s="50" t="s">
        <v>0</v>
      </c>
      <c r="AP4" s="52" t="s">
        <v>24</v>
      </c>
      <c r="AQ4" s="53"/>
      <c r="AR4" s="53"/>
      <c r="AS4" s="54"/>
      <c r="AT4" s="55" t="s">
        <v>23</v>
      </c>
      <c r="AU4" s="57" t="s">
        <v>29</v>
      </c>
      <c r="AV4" s="1"/>
      <c r="AW4" s="50" t="s">
        <v>0</v>
      </c>
      <c r="AX4" s="52" t="s">
        <v>24</v>
      </c>
      <c r="AY4" s="53"/>
      <c r="AZ4" s="53"/>
      <c r="BA4" s="54"/>
      <c r="BB4" s="55" t="s">
        <v>23</v>
      </c>
      <c r="BC4" s="57" t="s">
        <v>29</v>
      </c>
      <c r="BD4" s="1"/>
      <c r="BE4" s="50" t="s">
        <v>0</v>
      </c>
      <c r="BF4" s="52" t="s">
        <v>24</v>
      </c>
      <c r="BG4" s="53"/>
      <c r="BH4" s="53"/>
      <c r="BI4" s="54"/>
      <c r="BJ4" s="55" t="s">
        <v>23</v>
      </c>
      <c r="BK4" s="57" t="s">
        <v>29</v>
      </c>
      <c r="BL4" s="1"/>
      <c r="BM4" s="50" t="s">
        <v>0</v>
      </c>
      <c r="BN4" s="52" t="s">
        <v>24</v>
      </c>
      <c r="BO4" s="53"/>
      <c r="BP4" s="53"/>
      <c r="BQ4" s="54"/>
      <c r="BR4" s="55" t="s">
        <v>23</v>
      </c>
      <c r="BS4" s="57" t="s">
        <v>29</v>
      </c>
      <c r="BT4" s="1"/>
      <c r="BU4" s="50" t="s">
        <v>0</v>
      </c>
      <c r="BV4" s="52" t="s">
        <v>24</v>
      </c>
      <c r="BW4" s="53"/>
      <c r="BX4" s="53"/>
      <c r="BY4" s="54"/>
      <c r="BZ4" s="55" t="s">
        <v>23</v>
      </c>
      <c r="CA4" s="57" t="s">
        <v>29</v>
      </c>
      <c r="CB4" s="1"/>
      <c r="CC4" s="50" t="s">
        <v>0</v>
      </c>
      <c r="CD4" s="52" t="s">
        <v>24</v>
      </c>
      <c r="CE4" s="53"/>
      <c r="CF4" s="53"/>
      <c r="CG4" s="54"/>
      <c r="CH4" s="55" t="s">
        <v>23</v>
      </c>
      <c r="CI4" s="57" t="s">
        <v>29</v>
      </c>
      <c r="CJ4" s="1"/>
      <c r="CK4" s="50" t="s">
        <v>0</v>
      </c>
      <c r="CL4" s="52" t="s">
        <v>24</v>
      </c>
      <c r="CM4" s="53"/>
      <c r="CN4" s="53"/>
      <c r="CO4" s="54"/>
      <c r="CP4" s="55" t="s">
        <v>23</v>
      </c>
      <c r="CQ4" s="57" t="s">
        <v>29</v>
      </c>
      <c r="CS4" s="50" t="s">
        <v>0</v>
      </c>
      <c r="CT4" s="52" t="s">
        <v>24</v>
      </c>
      <c r="CU4" s="53"/>
      <c r="CV4" s="53"/>
      <c r="CW4" s="54"/>
      <c r="CX4" s="55" t="s">
        <v>23</v>
      </c>
      <c r="CY4" s="57" t="s">
        <v>29</v>
      </c>
    </row>
    <row r="5" spans="1:103" ht="16.5" customHeight="1">
      <c r="A5" s="51"/>
      <c r="B5" s="17" t="s">
        <v>25</v>
      </c>
      <c r="C5" s="17" t="s">
        <v>26</v>
      </c>
      <c r="D5" s="17" t="s">
        <v>27</v>
      </c>
      <c r="E5" s="17" t="s">
        <v>28</v>
      </c>
      <c r="F5" s="56"/>
      <c r="G5" s="58"/>
      <c r="H5" s="1"/>
      <c r="I5" s="51"/>
      <c r="J5" s="17" t="s">
        <v>25</v>
      </c>
      <c r="K5" s="17" t="s">
        <v>26</v>
      </c>
      <c r="L5" s="17" t="s">
        <v>27</v>
      </c>
      <c r="M5" s="17" t="s">
        <v>28</v>
      </c>
      <c r="N5" s="56"/>
      <c r="O5" s="58"/>
      <c r="P5" s="1"/>
      <c r="Q5" s="51"/>
      <c r="R5" s="17" t="s">
        <v>25</v>
      </c>
      <c r="S5" s="17" t="s">
        <v>26</v>
      </c>
      <c r="T5" s="17" t="s">
        <v>27</v>
      </c>
      <c r="U5" s="17" t="s">
        <v>28</v>
      </c>
      <c r="V5" s="56"/>
      <c r="W5" s="58"/>
      <c r="X5" s="1"/>
      <c r="Y5" s="51"/>
      <c r="Z5" s="17" t="s">
        <v>25</v>
      </c>
      <c r="AA5" s="17" t="s">
        <v>26</v>
      </c>
      <c r="AB5" s="17" t="s">
        <v>27</v>
      </c>
      <c r="AC5" s="17" t="s">
        <v>28</v>
      </c>
      <c r="AD5" s="56"/>
      <c r="AE5" s="58"/>
      <c r="AF5" s="1"/>
      <c r="AG5" s="51"/>
      <c r="AH5" s="17" t="s">
        <v>25</v>
      </c>
      <c r="AI5" s="17" t="s">
        <v>26</v>
      </c>
      <c r="AJ5" s="17" t="s">
        <v>27</v>
      </c>
      <c r="AK5" s="17" t="s">
        <v>28</v>
      </c>
      <c r="AL5" s="56"/>
      <c r="AM5" s="58"/>
      <c r="AN5" s="1"/>
      <c r="AO5" s="51"/>
      <c r="AP5" s="17" t="s">
        <v>25</v>
      </c>
      <c r="AQ5" s="17" t="s">
        <v>26</v>
      </c>
      <c r="AR5" s="17" t="s">
        <v>27</v>
      </c>
      <c r="AS5" s="17" t="s">
        <v>28</v>
      </c>
      <c r="AT5" s="56"/>
      <c r="AU5" s="58"/>
      <c r="AV5" s="1"/>
      <c r="AW5" s="51"/>
      <c r="AX5" s="17" t="s">
        <v>25</v>
      </c>
      <c r="AY5" s="17" t="s">
        <v>26</v>
      </c>
      <c r="AZ5" s="17" t="s">
        <v>27</v>
      </c>
      <c r="BA5" s="17" t="s">
        <v>28</v>
      </c>
      <c r="BB5" s="56"/>
      <c r="BC5" s="58"/>
      <c r="BD5" s="1"/>
      <c r="BE5" s="51"/>
      <c r="BF5" s="17" t="s">
        <v>25</v>
      </c>
      <c r="BG5" s="17" t="s">
        <v>26</v>
      </c>
      <c r="BH5" s="17" t="s">
        <v>27</v>
      </c>
      <c r="BI5" s="17" t="s">
        <v>28</v>
      </c>
      <c r="BJ5" s="56"/>
      <c r="BK5" s="58"/>
      <c r="BL5" s="1"/>
      <c r="BM5" s="51"/>
      <c r="BN5" s="17" t="s">
        <v>25</v>
      </c>
      <c r="BO5" s="17" t="s">
        <v>26</v>
      </c>
      <c r="BP5" s="17" t="s">
        <v>27</v>
      </c>
      <c r="BQ5" s="17" t="s">
        <v>28</v>
      </c>
      <c r="BR5" s="56"/>
      <c r="BS5" s="58"/>
      <c r="BT5" s="1"/>
      <c r="BU5" s="51"/>
      <c r="BV5" s="17" t="s">
        <v>25</v>
      </c>
      <c r="BW5" s="17" t="s">
        <v>26</v>
      </c>
      <c r="BX5" s="17" t="s">
        <v>27</v>
      </c>
      <c r="BY5" s="17" t="s">
        <v>28</v>
      </c>
      <c r="BZ5" s="56"/>
      <c r="CA5" s="58"/>
      <c r="CB5" s="1"/>
      <c r="CC5" s="51"/>
      <c r="CD5" s="17" t="s">
        <v>25</v>
      </c>
      <c r="CE5" s="17" t="s">
        <v>26</v>
      </c>
      <c r="CF5" s="17" t="s">
        <v>27</v>
      </c>
      <c r="CG5" s="17" t="s">
        <v>28</v>
      </c>
      <c r="CH5" s="56"/>
      <c r="CI5" s="58"/>
      <c r="CJ5" s="1"/>
      <c r="CK5" s="51"/>
      <c r="CL5" s="17" t="s">
        <v>25</v>
      </c>
      <c r="CM5" s="17" t="s">
        <v>26</v>
      </c>
      <c r="CN5" s="17" t="s">
        <v>27</v>
      </c>
      <c r="CO5" s="17" t="s">
        <v>28</v>
      </c>
      <c r="CP5" s="56"/>
      <c r="CQ5" s="58"/>
      <c r="CS5" s="51"/>
      <c r="CT5" s="17" t="s">
        <v>25</v>
      </c>
      <c r="CU5" s="17" t="s">
        <v>26</v>
      </c>
      <c r="CV5" s="17" t="s">
        <v>27</v>
      </c>
      <c r="CW5" s="17" t="s">
        <v>28</v>
      </c>
      <c r="CX5" s="56"/>
      <c r="CY5" s="58"/>
    </row>
    <row r="6" spans="1:103">
      <c r="A6" s="4" t="s">
        <v>1</v>
      </c>
      <c r="B6" s="5">
        <v>614</v>
      </c>
      <c r="C6" s="5">
        <f>1708+1496</f>
        <v>3204</v>
      </c>
      <c r="D6" s="5">
        <v>729</v>
      </c>
      <c r="E6" s="5">
        <v>0</v>
      </c>
      <c r="F6" s="5">
        <f>SUM(B6:E6)</f>
        <v>4547</v>
      </c>
      <c r="G6" s="6"/>
      <c r="H6" s="1"/>
      <c r="I6" s="4" t="s">
        <v>1</v>
      </c>
      <c r="J6" s="5"/>
      <c r="K6" s="5"/>
      <c r="L6" s="5"/>
      <c r="M6" s="5"/>
      <c r="N6" s="5">
        <f>SUM(J6:M6)</f>
        <v>0</v>
      </c>
      <c r="O6" s="6"/>
      <c r="P6" s="1"/>
      <c r="Q6" s="4" t="s">
        <v>1</v>
      </c>
      <c r="R6" s="5"/>
      <c r="S6" s="5"/>
      <c r="T6" s="5"/>
      <c r="U6" s="5"/>
      <c r="V6" s="5">
        <f>SUM(R6:U6)</f>
        <v>0</v>
      </c>
      <c r="W6" s="6"/>
      <c r="X6" s="1"/>
      <c r="Y6" s="4" t="s">
        <v>1</v>
      </c>
      <c r="Z6" s="7"/>
      <c r="AA6" s="7"/>
      <c r="AB6" s="7"/>
      <c r="AC6" s="7"/>
      <c r="AD6" s="7">
        <f>SUM(Z6:AC6)</f>
        <v>0</v>
      </c>
      <c r="AE6" s="8"/>
      <c r="AF6" s="1"/>
      <c r="AG6" s="4" t="s">
        <v>1</v>
      </c>
      <c r="AH6" s="7"/>
      <c r="AI6" s="7"/>
      <c r="AJ6" s="7"/>
      <c r="AK6" s="7"/>
      <c r="AL6" s="7">
        <f>SUM(AH6:AK6)</f>
        <v>0</v>
      </c>
      <c r="AM6" s="8"/>
      <c r="AN6" s="1"/>
      <c r="AO6" s="4" t="s">
        <v>1</v>
      </c>
      <c r="AP6" s="5"/>
      <c r="AQ6" s="5"/>
      <c r="AR6" s="5"/>
      <c r="AS6" s="5"/>
      <c r="AT6" s="5">
        <f>SUM(AP6:AS6)</f>
        <v>0</v>
      </c>
      <c r="AU6" s="6"/>
      <c r="AV6" s="1"/>
      <c r="AW6" s="4" t="s">
        <v>1</v>
      </c>
      <c r="AX6" s="5"/>
      <c r="AY6" s="5"/>
      <c r="AZ6" s="5"/>
      <c r="BA6" s="5"/>
      <c r="BB6" s="5">
        <f>SUM(AX6:BA6)</f>
        <v>0</v>
      </c>
      <c r="BC6" s="6"/>
      <c r="BD6" s="1"/>
      <c r="BE6" s="4" t="s">
        <v>1</v>
      </c>
      <c r="BF6" s="7"/>
      <c r="BG6" s="7"/>
      <c r="BH6" s="7"/>
      <c r="BI6" s="7"/>
      <c r="BJ6" s="7">
        <f>SUM(BF6:BI6)</f>
        <v>0</v>
      </c>
      <c r="BK6" s="8"/>
      <c r="BL6" s="1"/>
      <c r="BM6" s="4" t="s">
        <v>1</v>
      </c>
      <c r="BN6" s="7"/>
      <c r="BO6" s="7"/>
      <c r="BP6" s="7"/>
      <c r="BQ6" s="7"/>
      <c r="BR6" s="7">
        <f>SUM(BN6:BQ6)</f>
        <v>0</v>
      </c>
      <c r="BS6" s="8"/>
      <c r="BT6" s="1"/>
      <c r="BU6" s="4" t="s">
        <v>1</v>
      </c>
      <c r="BV6" s="5"/>
      <c r="BW6" s="5"/>
      <c r="BX6" s="5"/>
      <c r="BY6" s="5"/>
      <c r="BZ6" s="5">
        <f>SUM(BV6:BY6)</f>
        <v>0</v>
      </c>
      <c r="CA6" s="8"/>
      <c r="CB6" s="1"/>
      <c r="CC6" s="4" t="s">
        <v>1</v>
      </c>
      <c r="CD6" s="5"/>
      <c r="CE6" s="5"/>
      <c r="CF6" s="5"/>
      <c r="CG6" s="5"/>
      <c r="CH6" s="5">
        <f>SUM(CD6:CG6)</f>
        <v>0</v>
      </c>
      <c r="CI6" s="6"/>
      <c r="CJ6" s="1"/>
      <c r="CK6" s="4" t="s">
        <v>1</v>
      </c>
      <c r="CL6" s="5"/>
      <c r="CM6" s="5"/>
      <c r="CN6" s="5"/>
      <c r="CO6" s="5"/>
      <c r="CP6" s="5">
        <f>SUM(CL6:CO6)</f>
        <v>0</v>
      </c>
      <c r="CQ6" s="6"/>
      <c r="CS6" s="4" t="s">
        <v>1</v>
      </c>
      <c r="CT6" s="5">
        <f>B6+J6+R6+Z6+AH6+AP6+AX6+BF6+BN6+BV6+CD6+CL6</f>
        <v>614</v>
      </c>
      <c r="CU6" s="5">
        <f>C6+K6+S6+AA6+AI6+AQ6+AY6+BG6+BO6+BW6+CE6+CM6</f>
        <v>3204</v>
      </c>
      <c r="CV6" s="5">
        <f>D6+L6+T6+AB6+AJ6+AR6+AZ6+BH6+BP6+BX6+CF6+CN6</f>
        <v>729</v>
      </c>
      <c r="CW6" s="5">
        <f>E6+M6+U6+AC6+AK6+AS6+BA6+BI6+BQ6+BY6+CG6+CO6</f>
        <v>0</v>
      </c>
      <c r="CX6" s="7">
        <f>SUM(CT6:CW6)</f>
        <v>4547</v>
      </c>
      <c r="CY6" s="6">
        <f>G6+O6+W6+AE6+AM6+AU6+BC6+BK6+BS6+CA6+CI6+CQ6</f>
        <v>0</v>
      </c>
    </row>
    <row r="7" spans="1:103">
      <c r="A7" s="4" t="s">
        <v>2</v>
      </c>
      <c r="B7" s="5">
        <v>0</v>
      </c>
      <c r="C7" s="5">
        <v>8472</v>
      </c>
      <c r="D7" s="5">
        <v>0</v>
      </c>
      <c r="E7" s="5">
        <v>0</v>
      </c>
      <c r="F7" s="5">
        <f t="shared" ref="F7:F15" si="0">SUM(B7:E7)</f>
        <v>8472</v>
      </c>
      <c r="G7" s="6"/>
      <c r="H7" s="1"/>
      <c r="I7" s="4" t="s">
        <v>2</v>
      </c>
      <c r="J7" s="5"/>
      <c r="K7" s="5"/>
      <c r="L7" s="5"/>
      <c r="M7" s="5"/>
      <c r="N7" s="5">
        <f t="shared" ref="N7:N15" si="1">SUM(J7:M7)</f>
        <v>0</v>
      </c>
      <c r="O7" s="6"/>
      <c r="P7" s="1"/>
      <c r="Q7" s="4" t="s">
        <v>2</v>
      </c>
      <c r="R7" s="5"/>
      <c r="S7" s="5"/>
      <c r="T7" s="5"/>
      <c r="U7" s="5"/>
      <c r="V7" s="5">
        <f t="shared" ref="V7:V15" si="2">SUM(R7:U7)</f>
        <v>0</v>
      </c>
      <c r="W7" s="6"/>
      <c r="X7" s="1"/>
      <c r="Y7" s="4" t="s">
        <v>2</v>
      </c>
      <c r="Z7" s="7"/>
      <c r="AA7" s="7"/>
      <c r="AB7" s="7"/>
      <c r="AC7" s="7"/>
      <c r="AD7" s="7">
        <f t="shared" ref="AD7:AD15" si="3">SUM(Z7:AC7)</f>
        <v>0</v>
      </c>
      <c r="AE7" s="8"/>
      <c r="AF7" s="1"/>
      <c r="AG7" s="4" t="s">
        <v>2</v>
      </c>
      <c r="AH7" s="7"/>
      <c r="AI7" s="7"/>
      <c r="AJ7" s="7"/>
      <c r="AK7" s="7"/>
      <c r="AL7" s="7">
        <f t="shared" ref="AL7:AL15" si="4">SUM(AH7:AK7)</f>
        <v>0</v>
      </c>
      <c r="AM7" s="8"/>
      <c r="AN7" s="1"/>
      <c r="AO7" s="4" t="s">
        <v>2</v>
      </c>
      <c r="AP7" s="5"/>
      <c r="AQ7" s="5"/>
      <c r="AR7" s="5"/>
      <c r="AS7" s="5"/>
      <c r="AT7" s="5">
        <f t="shared" ref="AT7:AT15" si="5">SUM(AP7:AS7)</f>
        <v>0</v>
      </c>
      <c r="AU7" s="6"/>
      <c r="AV7" s="1"/>
      <c r="AW7" s="4" t="s">
        <v>2</v>
      </c>
      <c r="AX7" s="5"/>
      <c r="AY7" s="5"/>
      <c r="AZ7" s="5"/>
      <c r="BA7" s="5"/>
      <c r="BB7" s="5">
        <f t="shared" ref="BB7:BB15" si="6">SUM(AX7:BA7)</f>
        <v>0</v>
      </c>
      <c r="BC7" s="6"/>
      <c r="BD7" s="1"/>
      <c r="BE7" s="4" t="s">
        <v>2</v>
      </c>
      <c r="BF7" s="7"/>
      <c r="BG7" s="7"/>
      <c r="BH7" s="7"/>
      <c r="BI7" s="7"/>
      <c r="BJ7" s="7">
        <f t="shared" ref="BJ7:BJ15" si="7">SUM(BF7:BI7)</f>
        <v>0</v>
      </c>
      <c r="BK7" s="8"/>
      <c r="BL7" s="1"/>
      <c r="BM7" s="4" t="s">
        <v>2</v>
      </c>
      <c r="BN7" s="7"/>
      <c r="BO7" s="7"/>
      <c r="BP7" s="7"/>
      <c r="BQ7" s="7"/>
      <c r="BR7" s="7">
        <f t="shared" ref="BR7:BR15" si="8">SUM(BN7:BQ7)</f>
        <v>0</v>
      </c>
      <c r="BS7" s="8"/>
      <c r="BT7" s="1"/>
      <c r="BU7" s="4" t="s">
        <v>2</v>
      </c>
      <c r="BV7" s="5"/>
      <c r="BW7" s="5"/>
      <c r="BX7" s="5"/>
      <c r="BY7" s="5"/>
      <c r="BZ7" s="5">
        <f t="shared" ref="BZ7:BZ15" si="9">SUM(BV7:BY7)</f>
        <v>0</v>
      </c>
      <c r="CA7" s="8"/>
      <c r="CB7" s="1"/>
      <c r="CC7" s="4" t="s">
        <v>2</v>
      </c>
      <c r="CD7" s="5"/>
      <c r="CE7" s="5"/>
      <c r="CF7" s="5"/>
      <c r="CG7" s="5"/>
      <c r="CH7" s="5">
        <f t="shared" ref="CH7:CH15" si="10">SUM(CD7:CG7)</f>
        <v>0</v>
      </c>
      <c r="CI7" s="6"/>
      <c r="CJ7" s="1"/>
      <c r="CK7" s="4" t="s">
        <v>2</v>
      </c>
      <c r="CL7" s="5"/>
      <c r="CM7" s="5"/>
      <c r="CN7" s="5"/>
      <c r="CO7" s="5"/>
      <c r="CP7" s="5">
        <f t="shared" ref="CP7:CP15" si="11">SUM(CL7:CO7)</f>
        <v>0</v>
      </c>
      <c r="CQ7" s="6"/>
      <c r="CS7" s="4" t="s">
        <v>2</v>
      </c>
      <c r="CT7" s="5">
        <f t="shared" ref="CT7:CT15" si="12">B7+J7+R7+Z7+AH7+AP7+AX7+BF7+BN7+BV7+CD7+CL7</f>
        <v>0</v>
      </c>
      <c r="CU7" s="5">
        <f t="shared" ref="CU7:CU15" si="13">C7+K7+S7+AA7+AI7+AQ7+AY7+BG7+BO7+BW7+CE7+CM7</f>
        <v>8472</v>
      </c>
      <c r="CV7" s="5">
        <f t="shared" ref="CV7:CV15" si="14">D7+L7+T7+AB7+AJ7+AR7+AZ7+BH7+BP7+BX7+CF7+CN7</f>
        <v>0</v>
      </c>
      <c r="CW7" s="5">
        <f t="shared" ref="CW7:CW15" si="15">E7+M7+U7+AC7+AK7+AS7+BA7+BI7+BQ7+BY7+CG7+CO7</f>
        <v>0</v>
      </c>
      <c r="CX7" s="7">
        <f t="shared" ref="CX7:CX15" si="16">SUM(CT7:CW7)</f>
        <v>8472</v>
      </c>
      <c r="CY7" s="6">
        <f t="shared" ref="CY7:CY15" si="17">G7+O7+W7+AE7+AM7+AU7+BC7+BK7+BS7+CA7+CI7+CQ7</f>
        <v>0</v>
      </c>
    </row>
    <row r="8" spans="1:103">
      <c r="A8" s="4" t="s">
        <v>3</v>
      </c>
      <c r="B8" s="5">
        <v>33</v>
      </c>
      <c r="C8" s="5">
        <f>24+215</f>
        <v>239</v>
      </c>
      <c r="D8" s="5">
        <v>207</v>
      </c>
      <c r="E8" s="5">
        <v>0</v>
      </c>
      <c r="F8" s="5">
        <f t="shared" si="0"/>
        <v>479</v>
      </c>
      <c r="G8" s="6"/>
      <c r="H8" s="1"/>
      <c r="I8" s="4" t="s">
        <v>3</v>
      </c>
      <c r="J8" s="5"/>
      <c r="K8" s="5"/>
      <c r="L8" s="5"/>
      <c r="M8" s="5"/>
      <c r="N8" s="5">
        <f t="shared" si="1"/>
        <v>0</v>
      </c>
      <c r="O8" s="6"/>
      <c r="P8" s="1"/>
      <c r="Q8" s="4" t="s">
        <v>3</v>
      </c>
      <c r="R8" s="5"/>
      <c r="S8" s="5"/>
      <c r="T8" s="5"/>
      <c r="U8" s="5"/>
      <c r="V8" s="5">
        <f t="shared" si="2"/>
        <v>0</v>
      </c>
      <c r="W8" s="6"/>
      <c r="X8" s="1"/>
      <c r="Y8" s="4" t="s">
        <v>3</v>
      </c>
      <c r="Z8" s="7"/>
      <c r="AA8" s="7"/>
      <c r="AB8" s="7"/>
      <c r="AC8" s="7"/>
      <c r="AD8" s="7">
        <f t="shared" si="3"/>
        <v>0</v>
      </c>
      <c r="AE8" s="8"/>
      <c r="AF8" s="1"/>
      <c r="AG8" s="4" t="s">
        <v>3</v>
      </c>
      <c r="AH8" s="7"/>
      <c r="AI8" s="7"/>
      <c r="AJ8" s="7"/>
      <c r="AK8" s="7"/>
      <c r="AL8" s="7">
        <f t="shared" si="4"/>
        <v>0</v>
      </c>
      <c r="AM8" s="8"/>
      <c r="AN8" s="1"/>
      <c r="AO8" s="4" t="s">
        <v>3</v>
      </c>
      <c r="AP8" s="5"/>
      <c r="AQ8" s="5"/>
      <c r="AR8" s="5"/>
      <c r="AS8" s="5"/>
      <c r="AT8" s="5">
        <f t="shared" si="5"/>
        <v>0</v>
      </c>
      <c r="AU8" s="6"/>
      <c r="AV8" s="1"/>
      <c r="AW8" s="4" t="s">
        <v>3</v>
      </c>
      <c r="AX8" s="5"/>
      <c r="AY8" s="5"/>
      <c r="AZ8" s="5"/>
      <c r="BA8" s="5"/>
      <c r="BB8" s="5">
        <f t="shared" si="6"/>
        <v>0</v>
      </c>
      <c r="BC8" s="6"/>
      <c r="BD8" s="1"/>
      <c r="BE8" s="4" t="s">
        <v>3</v>
      </c>
      <c r="BF8" s="7"/>
      <c r="BG8" s="7"/>
      <c r="BH8" s="7"/>
      <c r="BI8" s="7"/>
      <c r="BJ8" s="7">
        <f t="shared" si="7"/>
        <v>0</v>
      </c>
      <c r="BK8" s="8"/>
      <c r="BL8" s="1"/>
      <c r="BM8" s="4" t="s">
        <v>3</v>
      </c>
      <c r="BN8" s="7"/>
      <c r="BO8" s="7"/>
      <c r="BP8" s="7"/>
      <c r="BQ8" s="7"/>
      <c r="BR8" s="7">
        <f t="shared" si="8"/>
        <v>0</v>
      </c>
      <c r="BS8" s="8"/>
      <c r="BT8" s="1"/>
      <c r="BU8" s="4" t="s">
        <v>3</v>
      </c>
      <c r="BV8" s="5"/>
      <c r="BW8" s="5"/>
      <c r="BX8" s="5"/>
      <c r="BY8" s="5"/>
      <c r="BZ8" s="5">
        <f t="shared" si="9"/>
        <v>0</v>
      </c>
      <c r="CA8" s="8"/>
      <c r="CB8" s="1"/>
      <c r="CC8" s="4" t="s">
        <v>3</v>
      </c>
      <c r="CD8" s="5"/>
      <c r="CE8" s="5"/>
      <c r="CF8" s="5"/>
      <c r="CG8" s="5"/>
      <c r="CH8" s="5">
        <f t="shared" si="10"/>
        <v>0</v>
      </c>
      <c r="CI8" s="6"/>
      <c r="CJ8" s="1"/>
      <c r="CK8" s="4" t="s">
        <v>3</v>
      </c>
      <c r="CL8" s="5"/>
      <c r="CM8" s="5"/>
      <c r="CN8" s="5"/>
      <c r="CO8" s="5"/>
      <c r="CP8" s="5">
        <f t="shared" si="11"/>
        <v>0</v>
      </c>
      <c r="CQ8" s="6"/>
      <c r="CS8" s="4" t="s">
        <v>3</v>
      </c>
      <c r="CT8" s="5">
        <f t="shared" si="12"/>
        <v>33</v>
      </c>
      <c r="CU8" s="5">
        <f t="shared" si="13"/>
        <v>239</v>
      </c>
      <c r="CV8" s="5">
        <f t="shared" si="14"/>
        <v>207</v>
      </c>
      <c r="CW8" s="5">
        <f t="shared" si="15"/>
        <v>0</v>
      </c>
      <c r="CX8" s="7">
        <f t="shared" si="16"/>
        <v>479</v>
      </c>
      <c r="CY8" s="6">
        <f t="shared" si="17"/>
        <v>0</v>
      </c>
    </row>
    <row r="9" spans="1:103">
      <c r="A9" s="4" t="s">
        <v>4</v>
      </c>
      <c r="B9" s="5">
        <v>71</v>
      </c>
      <c r="C9" s="5">
        <f>80+461</f>
        <v>541</v>
      </c>
      <c r="D9" s="5">
        <v>175</v>
      </c>
      <c r="E9" s="5">
        <v>0</v>
      </c>
      <c r="F9" s="5">
        <f t="shared" si="0"/>
        <v>787</v>
      </c>
      <c r="G9" s="6"/>
      <c r="H9" s="1"/>
      <c r="I9" s="4" t="s">
        <v>4</v>
      </c>
      <c r="J9" s="5"/>
      <c r="K9" s="5"/>
      <c r="L9" s="5"/>
      <c r="M9" s="5"/>
      <c r="N9" s="5">
        <f t="shared" si="1"/>
        <v>0</v>
      </c>
      <c r="O9" s="6"/>
      <c r="P9" s="1"/>
      <c r="Q9" s="4" t="s">
        <v>4</v>
      </c>
      <c r="R9" s="5"/>
      <c r="S9" s="5"/>
      <c r="T9" s="5"/>
      <c r="U9" s="5"/>
      <c r="V9" s="5">
        <f t="shared" si="2"/>
        <v>0</v>
      </c>
      <c r="W9" s="6"/>
      <c r="X9" s="1"/>
      <c r="Y9" s="4" t="s">
        <v>4</v>
      </c>
      <c r="Z9" s="7"/>
      <c r="AA9" s="7"/>
      <c r="AB9" s="7"/>
      <c r="AC9" s="7"/>
      <c r="AD9" s="7">
        <f t="shared" si="3"/>
        <v>0</v>
      </c>
      <c r="AE9" s="8"/>
      <c r="AF9" s="1"/>
      <c r="AG9" s="4" t="s">
        <v>4</v>
      </c>
      <c r="AH9" s="7"/>
      <c r="AI9" s="7"/>
      <c r="AJ9" s="7"/>
      <c r="AK9" s="7"/>
      <c r="AL9" s="7">
        <f t="shared" si="4"/>
        <v>0</v>
      </c>
      <c r="AM9" s="8"/>
      <c r="AN9" s="1"/>
      <c r="AO9" s="4" t="s">
        <v>4</v>
      </c>
      <c r="AP9" s="5"/>
      <c r="AQ9" s="5"/>
      <c r="AR9" s="5"/>
      <c r="AS9" s="5"/>
      <c r="AT9" s="5">
        <f t="shared" si="5"/>
        <v>0</v>
      </c>
      <c r="AU9" s="6"/>
      <c r="AV9" s="1"/>
      <c r="AW9" s="4" t="s">
        <v>4</v>
      </c>
      <c r="AX9" s="5"/>
      <c r="AY9" s="5"/>
      <c r="AZ9" s="5"/>
      <c r="BA9" s="5"/>
      <c r="BB9" s="5">
        <f t="shared" si="6"/>
        <v>0</v>
      </c>
      <c r="BC9" s="6"/>
      <c r="BD9" s="1"/>
      <c r="BE9" s="4" t="s">
        <v>4</v>
      </c>
      <c r="BF9" s="7"/>
      <c r="BG9" s="7"/>
      <c r="BH9" s="7"/>
      <c r="BI9" s="7"/>
      <c r="BJ9" s="7">
        <f t="shared" si="7"/>
        <v>0</v>
      </c>
      <c r="BK9" s="8"/>
      <c r="BL9" s="1"/>
      <c r="BM9" s="4" t="s">
        <v>4</v>
      </c>
      <c r="BN9" s="7"/>
      <c r="BO9" s="7"/>
      <c r="BP9" s="7"/>
      <c r="BQ9" s="7"/>
      <c r="BR9" s="7">
        <f t="shared" si="8"/>
        <v>0</v>
      </c>
      <c r="BS9" s="8"/>
      <c r="BT9" s="1"/>
      <c r="BU9" s="4" t="s">
        <v>4</v>
      </c>
      <c r="BV9" s="5"/>
      <c r="BW9" s="5"/>
      <c r="BX9" s="5"/>
      <c r="BY9" s="5"/>
      <c r="BZ9" s="5">
        <f t="shared" si="9"/>
        <v>0</v>
      </c>
      <c r="CA9" s="8"/>
      <c r="CB9" s="1"/>
      <c r="CC9" s="4" t="s">
        <v>4</v>
      </c>
      <c r="CD9" s="5"/>
      <c r="CE9" s="5"/>
      <c r="CF9" s="5"/>
      <c r="CG9" s="5"/>
      <c r="CH9" s="5">
        <f t="shared" si="10"/>
        <v>0</v>
      </c>
      <c r="CI9" s="6"/>
      <c r="CJ9" s="1"/>
      <c r="CK9" s="4" t="s">
        <v>4</v>
      </c>
      <c r="CL9" s="5"/>
      <c r="CM9" s="5"/>
      <c r="CN9" s="5"/>
      <c r="CO9" s="5"/>
      <c r="CP9" s="5">
        <f t="shared" si="11"/>
        <v>0</v>
      </c>
      <c r="CQ9" s="6"/>
      <c r="CS9" s="4" t="s">
        <v>4</v>
      </c>
      <c r="CT9" s="5">
        <f t="shared" si="12"/>
        <v>71</v>
      </c>
      <c r="CU9" s="5">
        <f t="shared" si="13"/>
        <v>541</v>
      </c>
      <c r="CV9" s="5">
        <f>D9+L9+T9+AB9+AJ9+AR9+AZ9+BH9+BP9+BX9+CF9+CN9</f>
        <v>175</v>
      </c>
      <c r="CW9" s="5">
        <f t="shared" si="15"/>
        <v>0</v>
      </c>
      <c r="CX9" s="7">
        <f t="shared" si="16"/>
        <v>787</v>
      </c>
      <c r="CY9" s="6">
        <f t="shared" si="17"/>
        <v>0</v>
      </c>
    </row>
    <row r="10" spans="1:103">
      <c r="A10" s="4" t="s">
        <v>5</v>
      </c>
      <c r="B10" s="5">
        <v>291</v>
      </c>
      <c r="C10" s="5">
        <v>3325</v>
      </c>
      <c r="D10" s="5">
        <v>895</v>
      </c>
      <c r="E10" s="5">
        <v>69</v>
      </c>
      <c r="F10" s="5">
        <f t="shared" si="0"/>
        <v>4580</v>
      </c>
      <c r="G10" s="6"/>
      <c r="H10" s="1"/>
      <c r="I10" s="4" t="s">
        <v>5</v>
      </c>
      <c r="J10" s="5"/>
      <c r="K10" s="5"/>
      <c r="L10" s="5"/>
      <c r="M10" s="5"/>
      <c r="N10" s="5">
        <f t="shared" si="1"/>
        <v>0</v>
      </c>
      <c r="O10" s="6"/>
      <c r="P10" s="1"/>
      <c r="Q10" s="4" t="s">
        <v>5</v>
      </c>
      <c r="R10" s="5"/>
      <c r="S10" s="5"/>
      <c r="T10" s="5"/>
      <c r="U10" s="5"/>
      <c r="V10" s="5">
        <f t="shared" si="2"/>
        <v>0</v>
      </c>
      <c r="W10" s="6"/>
      <c r="X10" s="1"/>
      <c r="Y10" s="4" t="s">
        <v>5</v>
      </c>
      <c r="Z10" s="7"/>
      <c r="AA10" s="7"/>
      <c r="AB10" s="7"/>
      <c r="AC10" s="7"/>
      <c r="AD10" s="7">
        <f t="shared" si="3"/>
        <v>0</v>
      </c>
      <c r="AE10" s="8"/>
      <c r="AF10" s="1"/>
      <c r="AG10" s="4" t="s">
        <v>5</v>
      </c>
      <c r="AH10" s="7"/>
      <c r="AI10" s="7"/>
      <c r="AJ10" s="7"/>
      <c r="AK10" s="7"/>
      <c r="AL10" s="7">
        <f t="shared" si="4"/>
        <v>0</v>
      </c>
      <c r="AM10" s="8"/>
      <c r="AN10" s="1"/>
      <c r="AO10" s="4" t="s">
        <v>5</v>
      </c>
      <c r="AP10" s="5"/>
      <c r="AQ10" s="5"/>
      <c r="AR10" s="5"/>
      <c r="AS10" s="5"/>
      <c r="AT10" s="5">
        <f t="shared" si="5"/>
        <v>0</v>
      </c>
      <c r="AU10" s="6"/>
      <c r="AV10" s="1"/>
      <c r="AW10" s="4" t="s">
        <v>5</v>
      </c>
      <c r="AX10" s="5"/>
      <c r="AY10" s="5"/>
      <c r="AZ10" s="5"/>
      <c r="BA10" s="5"/>
      <c r="BB10" s="5">
        <f t="shared" si="6"/>
        <v>0</v>
      </c>
      <c r="BC10" s="6"/>
      <c r="BD10" s="1"/>
      <c r="BE10" s="4" t="s">
        <v>5</v>
      </c>
      <c r="BF10" s="7"/>
      <c r="BG10" s="7"/>
      <c r="BH10" s="7"/>
      <c r="BI10" s="7"/>
      <c r="BJ10" s="7">
        <f t="shared" si="7"/>
        <v>0</v>
      </c>
      <c r="BK10" s="8"/>
      <c r="BL10" s="1"/>
      <c r="BM10" s="4" t="s">
        <v>5</v>
      </c>
      <c r="BN10" s="7"/>
      <c r="BO10" s="7"/>
      <c r="BP10" s="7"/>
      <c r="BQ10" s="7"/>
      <c r="BR10" s="7">
        <f t="shared" si="8"/>
        <v>0</v>
      </c>
      <c r="BS10" s="8"/>
      <c r="BT10" s="1"/>
      <c r="BU10" s="4" t="s">
        <v>5</v>
      </c>
      <c r="BV10" s="5"/>
      <c r="BW10" s="5"/>
      <c r="BX10" s="5"/>
      <c r="BY10" s="5"/>
      <c r="BZ10" s="5">
        <f t="shared" si="9"/>
        <v>0</v>
      </c>
      <c r="CA10" s="8"/>
      <c r="CB10" s="1"/>
      <c r="CC10" s="4" t="s">
        <v>5</v>
      </c>
      <c r="CD10" s="5"/>
      <c r="CE10" s="5"/>
      <c r="CF10" s="5"/>
      <c r="CG10" s="5"/>
      <c r="CH10" s="5">
        <f t="shared" si="10"/>
        <v>0</v>
      </c>
      <c r="CI10" s="6"/>
      <c r="CJ10" s="1"/>
      <c r="CK10" s="4" t="s">
        <v>5</v>
      </c>
      <c r="CL10" s="5"/>
      <c r="CM10" s="5"/>
      <c r="CN10" s="5"/>
      <c r="CO10" s="5"/>
      <c r="CP10" s="5">
        <f t="shared" si="11"/>
        <v>0</v>
      </c>
      <c r="CQ10" s="6"/>
      <c r="CS10" s="4" t="s">
        <v>5</v>
      </c>
      <c r="CT10" s="5">
        <f t="shared" si="12"/>
        <v>291</v>
      </c>
      <c r="CU10" s="5">
        <f t="shared" si="13"/>
        <v>3325</v>
      </c>
      <c r="CV10" s="5">
        <f t="shared" si="14"/>
        <v>895</v>
      </c>
      <c r="CW10" s="5">
        <f t="shared" si="15"/>
        <v>69</v>
      </c>
      <c r="CX10" s="7">
        <f t="shared" si="16"/>
        <v>4580</v>
      </c>
      <c r="CY10" s="6">
        <f t="shared" si="17"/>
        <v>0</v>
      </c>
    </row>
    <row r="11" spans="1:103">
      <c r="A11" s="4" t="s">
        <v>6</v>
      </c>
      <c r="B11" s="5">
        <v>404</v>
      </c>
      <c r="C11" s="5">
        <f>346+12</f>
        <v>358</v>
      </c>
      <c r="D11" s="5">
        <v>661</v>
      </c>
      <c r="E11" s="5">
        <v>1</v>
      </c>
      <c r="F11" s="5">
        <f t="shared" si="0"/>
        <v>1424</v>
      </c>
      <c r="G11" s="6"/>
      <c r="H11" s="1"/>
      <c r="I11" s="4" t="s">
        <v>6</v>
      </c>
      <c r="J11" s="5"/>
      <c r="K11" s="5"/>
      <c r="L11" s="5"/>
      <c r="M11" s="5"/>
      <c r="N11" s="5">
        <f t="shared" si="1"/>
        <v>0</v>
      </c>
      <c r="O11" s="6"/>
      <c r="P11" s="1"/>
      <c r="Q11" s="4" t="s">
        <v>6</v>
      </c>
      <c r="R11" s="5"/>
      <c r="S11" s="5"/>
      <c r="T11" s="5"/>
      <c r="U11" s="5"/>
      <c r="V11" s="5">
        <f t="shared" si="2"/>
        <v>0</v>
      </c>
      <c r="W11" s="6"/>
      <c r="X11" s="1"/>
      <c r="Y11" s="4" t="s">
        <v>6</v>
      </c>
      <c r="Z11" s="7"/>
      <c r="AA11" s="7"/>
      <c r="AB11" s="7"/>
      <c r="AC11" s="7"/>
      <c r="AD11" s="7">
        <f t="shared" si="3"/>
        <v>0</v>
      </c>
      <c r="AE11" s="8"/>
      <c r="AF11" s="1"/>
      <c r="AG11" s="4" t="s">
        <v>6</v>
      </c>
      <c r="AH11" s="7"/>
      <c r="AI11" s="7"/>
      <c r="AJ11" s="7"/>
      <c r="AK11" s="7"/>
      <c r="AL11" s="7">
        <f t="shared" si="4"/>
        <v>0</v>
      </c>
      <c r="AM11" s="8"/>
      <c r="AN11" s="1"/>
      <c r="AO11" s="4" t="s">
        <v>6</v>
      </c>
      <c r="AP11" s="5"/>
      <c r="AQ11" s="5"/>
      <c r="AR11" s="5"/>
      <c r="AS11" s="5"/>
      <c r="AT11" s="5">
        <f t="shared" si="5"/>
        <v>0</v>
      </c>
      <c r="AU11" s="6"/>
      <c r="AV11" s="1"/>
      <c r="AW11" s="4" t="s">
        <v>6</v>
      </c>
      <c r="AX11" s="5"/>
      <c r="AY11" s="5"/>
      <c r="AZ11" s="5"/>
      <c r="BA11" s="5"/>
      <c r="BB11" s="5">
        <f t="shared" si="6"/>
        <v>0</v>
      </c>
      <c r="BC11" s="6"/>
      <c r="BD11" s="1"/>
      <c r="BE11" s="4" t="s">
        <v>6</v>
      </c>
      <c r="BF11" s="7"/>
      <c r="BG11" s="7"/>
      <c r="BH11" s="7"/>
      <c r="BI11" s="7"/>
      <c r="BJ11" s="7">
        <f t="shared" si="7"/>
        <v>0</v>
      </c>
      <c r="BK11" s="8"/>
      <c r="BL11" s="1"/>
      <c r="BM11" s="4" t="s">
        <v>6</v>
      </c>
      <c r="BN11" s="7"/>
      <c r="BO11" s="7"/>
      <c r="BP11" s="7"/>
      <c r="BQ11" s="7"/>
      <c r="BR11" s="7">
        <f t="shared" si="8"/>
        <v>0</v>
      </c>
      <c r="BS11" s="8"/>
      <c r="BT11" s="1"/>
      <c r="BU11" s="4" t="s">
        <v>6</v>
      </c>
      <c r="BV11" s="5"/>
      <c r="BW11" s="5"/>
      <c r="BX11" s="5"/>
      <c r="BY11" s="5"/>
      <c r="BZ11" s="5">
        <f t="shared" si="9"/>
        <v>0</v>
      </c>
      <c r="CA11" s="8"/>
      <c r="CB11" s="1"/>
      <c r="CC11" s="4" t="s">
        <v>6</v>
      </c>
      <c r="CD11" s="5"/>
      <c r="CE11" s="5"/>
      <c r="CF11" s="5"/>
      <c r="CG11" s="5"/>
      <c r="CH11" s="5">
        <f t="shared" si="10"/>
        <v>0</v>
      </c>
      <c r="CI11" s="6"/>
      <c r="CJ11" s="1"/>
      <c r="CK11" s="4" t="s">
        <v>6</v>
      </c>
      <c r="CL11" s="5"/>
      <c r="CM11" s="5"/>
      <c r="CN11" s="5"/>
      <c r="CO11" s="5"/>
      <c r="CP11" s="5">
        <f t="shared" si="11"/>
        <v>0</v>
      </c>
      <c r="CQ11" s="6"/>
      <c r="CS11" s="4" t="s">
        <v>6</v>
      </c>
      <c r="CT11" s="5">
        <f t="shared" si="12"/>
        <v>404</v>
      </c>
      <c r="CU11" s="5">
        <f t="shared" si="13"/>
        <v>358</v>
      </c>
      <c r="CV11" s="5">
        <f t="shared" si="14"/>
        <v>661</v>
      </c>
      <c r="CW11" s="5">
        <f t="shared" si="15"/>
        <v>1</v>
      </c>
      <c r="CX11" s="7">
        <f t="shared" si="16"/>
        <v>1424</v>
      </c>
      <c r="CY11" s="6">
        <f t="shared" si="17"/>
        <v>0</v>
      </c>
    </row>
    <row r="12" spans="1:103">
      <c r="A12" s="4" t="s">
        <v>7</v>
      </c>
      <c r="B12" s="5">
        <v>6</v>
      </c>
      <c r="C12" s="5">
        <v>45</v>
      </c>
      <c r="D12" s="5">
        <v>48</v>
      </c>
      <c r="E12" s="5">
        <v>13</v>
      </c>
      <c r="F12" s="5">
        <f t="shared" si="0"/>
        <v>112</v>
      </c>
      <c r="G12" s="6"/>
      <c r="H12" s="1"/>
      <c r="I12" s="4" t="s">
        <v>7</v>
      </c>
      <c r="J12" s="5"/>
      <c r="K12" s="5"/>
      <c r="L12" s="5"/>
      <c r="M12" s="5"/>
      <c r="N12" s="5">
        <f t="shared" si="1"/>
        <v>0</v>
      </c>
      <c r="O12" s="6"/>
      <c r="P12" s="1"/>
      <c r="Q12" s="4" t="s">
        <v>7</v>
      </c>
      <c r="R12" s="5"/>
      <c r="S12" s="5"/>
      <c r="T12" s="5"/>
      <c r="U12" s="5"/>
      <c r="V12" s="5">
        <f t="shared" si="2"/>
        <v>0</v>
      </c>
      <c r="W12" s="6"/>
      <c r="X12" s="1"/>
      <c r="Y12" s="4" t="s">
        <v>7</v>
      </c>
      <c r="Z12" s="7"/>
      <c r="AA12" s="7"/>
      <c r="AB12" s="7"/>
      <c r="AC12" s="7"/>
      <c r="AD12" s="7">
        <f t="shared" si="3"/>
        <v>0</v>
      </c>
      <c r="AE12" s="8"/>
      <c r="AF12" s="1"/>
      <c r="AG12" s="4" t="s">
        <v>7</v>
      </c>
      <c r="AH12" s="7"/>
      <c r="AI12" s="7"/>
      <c r="AJ12" s="7"/>
      <c r="AK12" s="7"/>
      <c r="AL12" s="7">
        <f t="shared" si="4"/>
        <v>0</v>
      </c>
      <c r="AM12" s="8"/>
      <c r="AN12" s="1"/>
      <c r="AO12" s="4" t="s">
        <v>7</v>
      </c>
      <c r="AP12" s="5"/>
      <c r="AQ12" s="5"/>
      <c r="AR12" s="5"/>
      <c r="AS12" s="5"/>
      <c r="AT12" s="5">
        <f t="shared" si="5"/>
        <v>0</v>
      </c>
      <c r="AU12" s="6"/>
      <c r="AV12" s="1"/>
      <c r="AW12" s="4" t="s">
        <v>7</v>
      </c>
      <c r="AX12" s="5"/>
      <c r="AY12" s="5"/>
      <c r="AZ12" s="5"/>
      <c r="BA12" s="5"/>
      <c r="BB12" s="5">
        <f t="shared" si="6"/>
        <v>0</v>
      </c>
      <c r="BC12" s="6"/>
      <c r="BD12" s="1"/>
      <c r="BE12" s="4" t="s">
        <v>7</v>
      </c>
      <c r="BF12" s="7"/>
      <c r="BG12" s="7"/>
      <c r="BH12" s="7"/>
      <c r="BI12" s="7"/>
      <c r="BJ12" s="7">
        <f t="shared" si="7"/>
        <v>0</v>
      </c>
      <c r="BK12" s="8"/>
      <c r="BL12" s="1"/>
      <c r="BM12" s="4" t="s">
        <v>7</v>
      </c>
      <c r="BN12" s="7"/>
      <c r="BO12" s="7"/>
      <c r="BP12" s="7"/>
      <c r="BQ12" s="7"/>
      <c r="BR12" s="7">
        <f t="shared" si="8"/>
        <v>0</v>
      </c>
      <c r="BS12" s="8"/>
      <c r="BT12" s="1"/>
      <c r="BU12" s="4" t="s">
        <v>7</v>
      </c>
      <c r="BV12" s="5"/>
      <c r="BW12" s="5"/>
      <c r="BX12" s="5"/>
      <c r="BY12" s="5"/>
      <c r="BZ12" s="5">
        <f t="shared" si="9"/>
        <v>0</v>
      </c>
      <c r="CA12" s="8"/>
      <c r="CB12" s="1"/>
      <c r="CC12" s="4" t="s">
        <v>7</v>
      </c>
      <c r="CD12" s="5"/>
      <c r="CE12" s="5"/>
      <c r="CF12" s="5"/>
      <c r="CG12" s="5"/>
      <c r="CH12" s="5">
        <f t="shared" si="10"/>
        <v>0</v>
      </c>
      <c r="CI12" s="6"/>
      <c r="CJ12" s="1"/>
      <c r="CK12" s="4" t="s">
        <v>7</v>
      </c>
      <c r="CL12" s="5"/>
      <c r="CM12" s="5"/>
      <c r="CN12" s="5"/>
      <c r="CO12" s="5"/>
      <c r="CP12" s="5">
        <f t="shared" si="11"/>
        <v>0</v>
      </c>
      <c r="CQ12" s="6"/>
      <c r="CS12" s="4" t="s">
        <v>7</v>
      </c>
      <c r="CT12" s="5">
        <f t="shared" si="12"/>
        <v>6</v>
      </c>
      <c r="CU12" s="5">
        <f t="shared" si="13"/>
        <v>45</v>
      </c>
      <c r="CV12" s="5">
        <f t="shared" si="14"/>
        <v>48</v>
      </c>
      <c r="CW12" s="5">
        <f t="shared" si="15"/>
        <v>13</v>
      </c>
      <c r="CX12" s="7">
        <f t="shared" si="16"/>
        <v>112</v>
      </c>
      <c r="CY12" s="6">
        <f t="shared" si="17"/>
        <v>0</v>
      </c>
    </row>
    <row r="13" spans="1:103">
      <c r="A13" s="4" t="s">
        <v>59</v>
      </c>
      <c r="B13" s="5">
        <v>0</v>
      </c>
      <c r="C13" s="5">
        <v>0</v>
      </c>
      <c r="D13" s="5">
        <v>0</v>
      </c>
      <c r="E13" s="5">
        <v>0</v>
      </c>
      <c r="F13" s="5">
        <f t="shared" si="0"/>
        <v>0</v>
      </c>
      <c r="G13" s="6"/>
      <c r="H13" s="1"/>
      <c r="I13" s="4" t="s">
        <v>59</v>
      </c>
      <c r="J13" s="5"/>
      <c r="K13" s="5"/>
      <c r="L13" s="5"/>
      <c r="M13" s="5"/>
      <c r="N13" s="5">
        <f t="shared" si="1"/>
        <v>0</v>
      </c>
      <c r="O13" s="6"/>
      <c r="P13" s="1"/>
      <c r="Q13" s="4" t="s">
        <v>59</v>
      </c>
      <c r="R13" s="5"/>
      <c r="S13" s="5"/>
      <c r="T13" s="5"/>
      <c r="U13" s="5"/>
      <c r="V13" s="5">
        <f t="shared" si="2"/>
        <v>0</v>
      </c>
      <c r="W13" s="6"/>
      <c r="X13" s="1"/>
      <c r="Y13" s="4" t="s">
        <v>59</v>
      </c>
      <c r="Z13" s="7"/>
      <c r="AA13" s="7"/>
      <c r="AB13" s="7"/>
      <c r="AC13" s="7"/>
      <c r="AD13" s="7">
        <f t="shared" si="3"/>
        <v>0</v>
      </c>
      <c r="AE13" s="8"/>
      <c r="AF13" s="1"/>
      <c r="AG13" s="4" t="s">
        <v>59</v>
      </c>
      <c r="AH13" s="7"/>
      <c r="AI13" s="7"/>
      <c r="AJ13" s="7"/>
      <c r="AK13" s="7"/>
      <c r="AL13" s="7">
        <f t="shared" si="4"/>
        <v>0</v>
      </c>
      <c r="AM13" s="8"/>
      <c r="AN13" s="1"/>
      <c r="AO13" s="4" t="s">
        <v>59</v>
      </c>
      <c r="AP13" s="5"/>
      <c r="AQ13" s="5"/>
      <c r="AR13" s="5"/>
      <c r="AS13" s="5"/>
      <c r="AT13" s="5">
        <f t="shared" si="5"/>
        <v>0</v>
      </c>
      <c r="AU13" s="6"/>
      <c r="AV13" s="1"/>
      <c r="AW13" s="4" t="s">
        <v>61</v>
      </c>
      <c r="AX13" s="5"/>
      <c r="AY13" s="5"/>
      <c r="AZ13" s="5"/>
      <c r="BA13" s="5"/>
      <c r="BB13" s="5">
        <f t="shared" si="6"/>
        <v>0</v>
      </c>
      <c r="BC13" s="6"/>
      <c r="BD13" s="1"/>
      <c r="BE13" s="4" t="s">
        <v>61</v>
      </c>
      <c r="BF13" s="7"/>
      <c r="BG13" s="7"/>
      <c r="BH13" s="7"/>
      <c r="BI13" s="7"/>
      <c r="BJ13" s="7">
        <f t="shared" si="7"/>
        <v>0</v>
      </c>
      <c r="BK13" s="8"/>
      <c r="BL13" s="1"/>
      <c r="BM13" s="4" t="s">
        <v>61</v>
      </c>
      <c r="BN13" s="7"/>
      <c r="BO13" s="7"/>
      <c r="BP13" s="7"/>
      <c r="BQ13" s="7"/>
      <c r="BR13" s="7">
        <f t="shared" si="8"/>
        <v>0</v>
      </c>
      <c r="BS13" s="8"/>
      <c r="BT13" s="1"/>
      <c r="BU13" s="4" t="s">
        <v>61</v>
      </c>
      <c r="BV13" s="5"/>
      <c r="BW13" s="5"/>
      <c r="BX13" s="5"/>
      <c r="BY13" s="5"/>
      <c r="BZ13" s="5">
        <f t="shared" si="9"/>
        <v>0</v>
      </c>
      <c r="CA13" s="8"/>
      <c r="CB13" s="1"/>
      <c r="CC13" s="4" t="s">
        <v>61</v>
      </c>
      <c r="CD13" s="5"/>
      <c r="CE13" s="5"/>
      <c r="CF13" s="5"/>
      <c r="CG13" s="5"/>
      <c r="CH13" s="5">
        <f t="shared" si="10"/>
        <v>0</v>
      </c>
      <c r="CI13" s="6"/>
      <c r="CJ13" s="1"/>
      <c r="CK13" s="4" t="s">
        <v>61</v>
      </c>
      <c r="CL13" s="5"/>
      <c r="CM13" s="5"/>
      <c r="CN13" s="5"/>
      <c r="CO13" s="5"/>
      <c r="CP13" s="5">
        <f t="shared" si="11"/>
        <v>0</v>
      </c>
      <c r="CQ13" s="6"/>
      <c r="CS13" s="4" t="s">
        <v>8</v>
      </c>
      <c r="CT13" s="5">
        <f t="shared" si="12"/>
        <v>0</v>
      </c>
      <c r="CU13" s="5">
        <f t="shared" si="13"/>
        <v>0</v>
      </c>
      <c r="CV13" s="5">
        <f t="shared" si="14"/>
        <v>0</v>
      </c>
      <c r="CW13" s="5">
        <f t="shared" si="15"/>
        <v>0</v>
      </c>
      <c r="CX13" s="7">
        <f t="shared" si="16"/>
        <v>0</v>
      </c>
      <c r="CY13" s="6">
        <f t="shared" si="17"/>
        <v>0</v>
      </c>
    </row>
    <row r="14" spans="1:103">
      <c r="A14" s="4" t="s">
        <v>54</v>
      </c>
      <c r="B14" s="5">
        <v>0</v>
      </c>
      <c r="C14" s="5">
        <v>0</v>
      </c>
      <c r="D14" s="5">
        <v>0</v>
      </c>
      <c r="E14" s="5">
        <v>0</v>
      </c>
      <c r="F14" s="5">
        <f t="shared" si="0"/>
        <v>0</v>
      </c>
      <c r="G14" s="6"/>
      <c r="H14" s="1"/>
      <c r="I14" s="4" t="s">
        <v>54</v>
      </c>
      <c r="J14" s="5"/>
      <c r="K14" s="5"/>
      <c r="L14" s="5"/>
      <c r="M14" s="5"/>
      <c r="N14" s="5">
        <f t="shared" si="1"/>
        <v>0</v>
      </c>
      <c r="O14" s="6"/>
      <c r="P14" s="1"/>
      <c r="Q14" s="4" t="s">
        <v>54</v>
      </c>
      <c r="R14" s="5"/>
      <c r="S14" s="5"/>
      <c r="T14" s="5"/>
      <c r="U14" s="5"/>
      <c r="V14" s="5">
        <f t="shared" si="2"/>
        <v>0</v>
      </c>
      <c r="W14" s="6"/>
      <c r="X14" s="1"/>
      <c r="Y14" s="4" t="s">
        <v>54</v>
      </c>
      <c r="Z14" s="7"/>
      <c r="AA14" s="7"/>
      <c r="AB14" s="7"/>
      <c r="AC14" s="7"/>
      <c r="AD14" s="7">
        <f t="shared" si="3"/>
        <v>0</v>
      </c>
      <c r="AE14" s="8"/>
      <c r="AF14" s="1"/>
      <c r="AG14" s="4" t="s">
        <v>54</v>
      </c>
      <c r="AH14" s="7"/>
      <c r="AI14" s="7"/>
      <c r="AJ14" s="7"/>
      <c r="AK14" s="7"/>
      <c r="AL14" s="7">
        <f t="shared" si="4"/>
        <v>0</v>
      </c>
      <c r="AM14" s="8"/>
      <c r="AN14" s="1"/>
      <c r="AO14" s="4" t="s">
        <v>54</v>
      </c>
      <c r="AP14" s="5"/>
      <c r="AQ14" s="5"/>
      <c r="AR14" s="5"/>
      <c r="AS14" s="5"/>
      <c r="AT14" s="5">
        <f t="shared" si="5"/>
        <v>0</v>
      </c>
      <c r="AU14" s="6"/>
      <c r="AV14" s="1"/>
      <c r="AW14" s="4" t="s">
        <v>62</v>
      </c>
      <c r="AX14" s="5"/>
      <c r="AY14" s="5"/>
      <c r="AZ14" s="5"/>
      <c r="BA14" s="5"/>
      <c r="BB14" s="5">
        <f t="shared" si="6"/>
        <v>0</v>
      </c>
      <c r="BC14" s="6"/>
      <c r="BD14" s="1"/>
      <c r="BE14" s="4" t="s">
        <v>62</v>
      </c>
      <c r="BF14" s="7"/>
      <c r="BG14" s="7"/>
      <c r="BH14" s="7"/>
      <c r="BI14" s="7"/>
      <c r="BJ14" s="7">
        <f t="shared" si="7"/>
        <v>0</v>
      </c>
      <c r="BK14" s="8"/>
      <c r="BL14" s="1"/>
      <c r="BM14" s="4" t="s">
        <v>62</v>
      </c>
      <c r="BN14" s="7"/>
      <c r="BO14" s="7"/>
      <c r="BP14" s="7"/>
      <c r="BQ14" s="7"/>
      <c r="BR14" s="7">
        <f t="shared" si="8"/>
        <v>0</v>
      </c>
      <c r="BS14" s="8"/>
      <c r="BT14" s="1"/>
      <c r="BU14" s="4" t="s">
        <v>62</v>
      </c>
      <c r="BV14" s="5"/>
      <c r="BW14" s="5"/>
      <c r="BX14" s="5"/>
      <c r="BY14" s="5"/>
      <c r="BZ14" s="5">
        <f t="shared" si="9"/>
        <v>0</v>
      </c>
      <c r="CA14" s="8"/>
      <c r="CB14" s="1"/>
      <c r="CC14" s="4" t="s">
        <v>62</v>
      </c>
      <c r="CD14" s="5"/>
      <c r="CE14" s="5"/>
      <c r="CF14" s="5"/>
      <c r="CG14" s="5"/>
      <c r="CH14" s="5">
        <f t="shared" si="10"/>
        <v>0</v>
      </c>
      <c r="CI14" s="6"/>
      <c r="CJ14" s="1"/>
      <c r="CK14" s="4" t="s">
        <v>62</v>
      </c>
      <c r="CL14" s="5"/>
      <c r="CM14" s="5"/>
      <c r="CN14" s="5"/>
      <c r="CO14" s="5"/>
      <c r="CP14" s="5">
        <f t="shared" si="11"/>
        <v>0</v>
      </c>
      <c r="CQ14" s="6"/>
      <c r="CS14" s="4" t="s">
        <v>9</v>
      </c>
      <c r="CT14" s="5">
        <f t="shared" si="12"/>
        <v>0</v>
      </c>
      <c r="CU14" s="5">
        <f t="shared" si="13"/>
        <v>0</v>
      </c>
      <c r="CV14" s="5">
        <f t="shared" si="14"/>
        <v>0</v>
      </c>
      <c r="CW14" s="5">
        <f t="shared" si="15"/>
        <v>0</v>
      </c>
      <c r="CX14" s="7">
        <f t="shared" si="16"/>
        <v>0</v>
      </c>
      <c r="CY14" s="6">
        <f t="shared" si="17"/>
        <v>0</v>
      </c>
    </row>
    <row r="15" spans="1:103">
      <c r="A15" s="4" t="s">
        <v>55</v>
      </c>
      <c r="B15" s="5">
        <v>0</v>
      </c>
      <c r="C15" s="5">
        <v>0</v>
      </c>
      <c r="D15" s="5">
        <v>0</v>
      </c>
      <c r="E15" s="5">
        <v>0</v>
      </c>
      <c r="F15" s="5">
        <f t="shared" si="0"/>
        <v>0</v>
      </c>
      <c r="G15" s="6"/>
      <c r="H15" s="1"/>
      <c r="I15" s="4" t="s">
        <v>55</v>
      </c>
      <c r="J15" s="5"/>
      <c r="K15" s="5"/>
      <c r="L15" s="5"/>
      <c r="M15" s="5"/>
      <c r="N15" s="5">
        <f t="shared" si="1"/>
        <v>0</v>
      </c>
      <c r="O15" s="6"/>
      <c r="P15" s="1"/>
      <c r="Q15" s="4" t="s">
        <v>55</v>
      </c>
      <c r="R15" s="5"/>
      <c r="S15" s="5"/>
      <c r="T15" s="5"/>
      <c r="U15" s="5"/>
      <c r="V15" s="5">
        <f t="shared" si="2"/>
        <v>0</v>
      </c>
      <c r="W15" s="6"/>
      <c r="X15" s="1"/>
      <c r="Y15" s="4" t="s">
        <v>55</v>
      </c>
      <c r="Z15" s="7"/>
      <c r="AA15" s="7"/>
      <c r="AB15" s="7"/>
      <c r="AC15" s="7"/>
      <c r="AD15" s="7">
        <f t="shared" si="3"/>
        <v>0</v>
      </c>
      <c r="AE15" s="8"/>
      <c r="AF15" s="1"/>
      <c r="AG15" s="4" t="s">
        <v>55</v>
      </c>
      <c r="AH15" s="7"/>
      <c r="AI15" s="7"/>
      <c r="AJ15" s="7"/>
      <c r="AK15" s="7"/>
      <c r="AL15" s="7">
        <f t="shared" si="4"/>
        <v>0</v>
      </c>
      <c r="AM15" s="8"/>
      <c r="AN15" s="1"/>
      <c r="AO15" s="4" t="s">
        <v>55</v>
      </c>
      <c r="AP15" s="5"/>
      <c r="AQ15" s="5"/>
      <c r="AR15" s="5"/>
      <c r="AS15" s="5"/>
      <c r="AT15" s="5">
        <f t="shared" si="5"/>
        <v>0</v>
      </c>
      <c r="AU15" s="6"/>
      <c r="AV15" s="1"/>
      <c r="AW15" s="4" t="s">
        <v>63</v>
      </c>
      <c r="AX15" s="5"/>
      <c r="AY15" s="5"/>
      <c r="AZ15" s="5"/>
      <c r="BA15" s="5"/>
      <c r="BB15" s="5">
        <f t="shared" si="6"/>
        <v>0</v>
      </c>
      <c r="BC15" s="6"/>
      <c r="BD15" s="1"/>
      <c r="BE15" s="4" t="s">
        <v>63</v>
      </c>
      <c r="BF15" s="7"/>
      <c r="BG15" s="7"/>
      <c r="BH15" s="7"/>
      <c r="BI15" s="7"/>
      <c r="BJ15" s="7">
        <f t="shared" si="7"/>
        <v>0</v>
      </c>
      <c r="BK15" s="8"/>
      <c r="BL15" s="1"/>
      <c r="BM15" s="4" t="s">
        <v>63</v>
      </c>
      <c r="BN15" s="7"/>
      <c r="BO15" s="7"/>
      <c r="BP15" s="7"/>
      <c r="BQ15" s="7"/>
      <c r="BR15" s="7">
        <f t="shared" si="8"/>
        <v>0</v>
      </c>
      <c r="BS15" s="8"/>
      <c r="BT15" s="1"/>
      <c r="BU15" s="4" t="s">
        <v>63</v>
      </c>
      <c r="BV15" s="5"/>
      <c r="BW15" s="5"/>
      <c r="BX15" s="5"/>
      <c r="BY15" s="5"/>
      <c r="BZ15" s="5">
        <f t="shared" si="9"/>
        <v>0</v>
      </c>
      <c r="CA15" s="8"/>
      <c r="CB15" s="1"/>
      <c r="CC15" s="4" t="s">
        <v>63</v>
      </c>
      <c r="CD15" s="5"/>
      <c r="CE15" s="5"/>
      <c r="CF15" s="5"/>
      <c r="CG15" s="5"/>
      <c r="CH15" s="5">
        <f t="shared" si="10"/>
        <v>0</v>
      </c>
      <c r="CI15" s="6"/>
      <c r="CJ15" s="1"/>
      <c r="CK15" s="4" t="s">
        <v>63</v>
      </c>
      <c r="CL15" s="5"/>
      <c r="CM15" s="5"/>
      <c r="CN15" s="5"/>
      <c r="CO15" s="5"/>
      <c r="CP15" s="5">
        <f t="shared" si="11"/>
        <v>0</v>
      </c>
      <c r="CQ15" s="6"/>
      <c r="CS15" s="4" t="s">
        <v>10</v>
      </c>
      <c r="CT15" s="5">
        <f t="shared" si="12"/>
        <v>0</v>
      </c>
      <c r="CU15" s="5">
        <f t="shared" si="13"/>
        <v>0</v>
      </c>
      <c r="CV15" s="5">
        <f t="shared" si="14"/>
        <v>0</v>
      </c>
      <c r="CW15" s="5">
        <f t="shared" si="15"/>
        <v>0</v>
      </c>
      <c r="CX15" s="7">
        <f t="shared" si="16"/>
        <v>0</v>
      </c>
      <c r="CY15" s="6">
        <f t="shared" si="17"/>
        <v>0</v>
      </c>
    </row>
    <row r="16" spans="1:103">
      <c r="A16" s="18" t="s">
        <v>11</v>
      </c>
      <c r="B16" s="19">
        <f>SUM(B6:B15)</f>
        <v>1419</v>
      </c>
      <c r="C16" s="19">
        <f>SUM(C6:C15)</f>
        <v>16184</v>
      </c>
      <c r="D16" s="19">
        <f>SUM(D6:D15)</f>
        <v>2715</v>
      </c>
      <c r="E16" s="19">
        <f>SUM(E6:E15)</f>
        <v>83</v>
      </c>
      <c r="F16" s="19">
        <f>SUM(B16:E16)</f>
        <v>20401</v>
      </c>
      <c r="G16" s="20">
        <f>SUM(G6:G15)</f>
        <v>0</v>
      </c>
      <c r="H16" s="1"/>
      <c r="I16" s="18" t="s">
        <v>11</v>
      </c>
      <c r="J16" s="19">
        <f>SUM(J6:J15)</f>
        <v>0</v>
      </c>
      <c r="K16" s="19">
        <f>SUM(K6:K15)</f>
        <v>0</v>
      </c>
      <c r="L16" s="19">
        <f>SUM(L6:L15)</f>
        <v>0</v>
      </c>
      <c r="M16" s="19">
        <f>SUM(M6:M15)</f>
        <v>0</v>
      </c>
      <c r="N16" s="19">
        <f>SUM(J16:M16)</f>
        <v>0</v>
      </c>
      <c r="O16" s="20">
        <f>SUM(O6:O15)</f>
        <v>0</v>
      </c>
      <c r="P16" s="1"/>
      <c r="Q16" s="18" t="s">
        <v>11</v>
      </c>
      <c r="R16" s="19">
        <f>SUM(R6:R15)</f>
        <v>0</v>
      </c>
      <c r="S16" s="19">
        <f>SUM(S6:S15)</f>
        <v>0</v>
      </c>
      <c r="T16" s="19">
        <f>SUM(T6:T15)</f>
        <v>0</v>
      </c>
      <c r="U16" s="19">
        <f>SUM(U6:U15)</f>
        <v>0</v>
      </c>
      <c r="V16" s="19">
        <f>SUM(R16:U16)</f>
        <v>0</v>
      </c>
      <c r="W16" s="20">
        <f>SUM(W6:W15)</f>
        <v>0</v>
      </c>
      <c r="X16" s="1"/>
      <c r="Y16" s="18" t="s">
        <v>11</v>
      </c>
      <c r="Z16" s="17">
        <f>SUM(Z6:Z15)</f>
        <v>0</v>
      </c>
      <c r="AA16" s="17">
        <f>SUM(AA6:AA15)</f>
        <v>0</v>
      </c>
      <c r="AB16" s="17">
        <f>SUM(AB6:AB15)</f>
        <v>0</v>
      </c>
      <c r="AC16" s="17">
        <f>SUM(AC6:AC15)</f>
        <v>0</v>
      </c>
      <c r="AD16" s="17">
        <f>SUM(Z16:AC16)</f>
        <v>0</v>
      </c>
      <c r="AE16" s="24">
        <f>SUM(AE6:AE15)</f>
        <v>0</v>
      </c>
      <c r="AF16" s="1"/>
      <c r="AG16" s="18" t="s">
        <v>11</v>
      </c>
      <c r="AH16" s="17">
        <f>SUM(AH6:AH15)</f>
        <v>0</v>
      </c>
      <c r="AI16" s="17">
        <f>SUM(AI6:AI15)</f>
        <v>0</v>
      </c>
      <c r="AJ16" s="17">
        <f>SUM(AJ6:AJ15)</f>
        <v>0</v>
      </c>
      <c r="AK16" s="17">
        <f>SUM(AK6:AK15)</f>
        <v>0</v>
      </c>
      <c r="AL16" s="17">
        <f>SUM(AH16:AK16)</f>
        <v>0</v>
      </c>
      <c r="AM16" s="24">
        <f>SUM(AM6:AM15)</f>
        <v>0</v>
      </c>
      <c r="AN16" s="1"/>
      <c r="AO16" s="18" t="s">
        <v>11</v>
      </c>
      <c r="AP16" s="19">
        <f t="shared" ref="AP16:AU16" si="18">SUM(AP6:AP15)</f>
        <v>0</v>
      </c>
      <c r="AQ16" s="19">
        <f t="shared" si="18"/>
        <v>0</v>
      </c>
      <c r="AR16" s="19">
        <f t="shared" si="18"/>
        <v>0</v>
      </c>
      <c r="AS16" s="19">
        <f t="shared" si="18"/>
        <v>0</v>
      </c>
      <c r="AT16" s="19">
        <f t="shared" si="18"/>
        <v>0</v>
      </c>
      <c r="AU16" s="20">
        <f t="shared" si="18"/>
        <v>0</v>
      </c>
      <c r="AV16" s="1"/>
      <c r="AW16" s="18" t="s">
        <v>11</v>
      </c>
      <c r="AX16" s="19">
        <f>SUM(AX6:AX15)</f>
        <v>0</v>
      </c>
      <c r="AY16" s="19">
        <f t="shared" ref="AY16:BB16" si="19">SUM(AY6:AY15)</f>
        <v>0</v>
      </c>
      <c r="AZ16" s="19">
        <f t="shared" si="19"/>
        <v>0</v>
      </c>
      <c r="BA16" s="19">
        <f t="shared" si="19"/>
        <v>0</v>
      </c>
      <c r="BB16" s="19">
        <f t="shared" si="19"/>
        <v>0</v>
      </c>
      <c r="BC16" s="20">
        <f>SUM(BC6:BC15)</f>
        <v>0</v>
      </c>
      <c r="BD16" s="1"/>
      <c r="BE16" s="18" t="s">
        <v>11</v>
      </c>
      <c r="BF16" s="17">
        <f>SUM(BF6:BF15)</f>
        <v>0</v>
      </c>
      <c r="BG16" s="17">
        <f>SUM(BG6:BG15)</f>
        <v>0</v>
      </c>
      <c r="BH16" s="17">
        <f>SUM(BH6:BH15)</f>
        <v>0</v>
      </c>
      <c r="BI16" s="17">
        <f>SUM(BI6:BI15)</f>
        <v>0</v>
      </c>
      <c r="BJ16" s="17">
        <f>SUM(BF16:BI16)</f>
        <v>0</v>
      </c>
      <c r="BK16" s="24">
        <f>SUM(BK6:BK15)</f>
        <v>0</v>
      </c>
      <c r="BL16" s="1"/>
      <c r="BM16" s="18" t="s">
        <v>11</v>
      </c>
      <c r="BN16" s="17">
        <f>SUM(BN6:BN15)</f>
        <v>0</v>
      </c>
      <c r="BO16" s="17">
        <f>SUM(BO6:BO15)</f>
        <v>0</v>
      </c>
      <c r="BP16" s="17">
        <f>SUM(BP6:BP15)</f>
        <v>0</v>
      </c>
      <c r="BQ16" s="17">
        <f>SUM(BQ6:BQ15)</f>
        <v>0</v>
      </c>
      <c r="BR16" s="17">
        <f>SUM(BN16:BQ16)</f>
        <v>0</v>
      </c>
      <c r="BS16" s="24">
        <f>SUM(BS6:BS15)</f>
        <v>0</v>
      </c>
      <c r="BT16" s="1"/>
      <c r="BU16" s="18" t="s">
        <v>11</v>
      </c>
      <c r="BV16" s="19">
        <f>SUM(BV6:BV15)</f>
        <v>0</v>
      </c>
      <c r="BW16" s="19">
        <f>SUM(BW6:BW15)</f>
        <v>0</v>
      </c>
      <c r="BX16" s="19">
        <f>SUM(BX6:BX15)</f>
        <v>0</v>
      </c>
      <c r="BY16" s="19">
        <f>SUM(BY6:BY15)</f>
        <v>0</v>
      </c>
      <c r="BZ16" s="19">
        <f>SUM(BV16:BY16)</f>
        <v>0</v>
      </c>
      <c r="CA16" s="24">
        <f>SUM(CA6:CA15)</f>
        <v>0</v>
      </c>
      <c r="CB16" s="1"/>
      <c r="CC16" s="18" t="s">
        <v>11</v>
      </c>
      <c r="CD16" s="19">
        <f>SUM(CD6:CD15)</f>
        <v>0</v>
      </c>
      <c r="CE16" s="19">
        <f>SUM(CE6:CE15)</f>
        <v>0</v>
      </c>
      <c r="CF16" s="19">
        <f>SUM(CF6:CF15)</f>
        <v>0</v>
      </c>
      <c r="CG16" s="19">
        <f>SUM(CG6:CG15)</f>
        <v>0</v>
      </c>
      <c r="CH16" s="19">
        <f>SUM(CD16:CG16)</f>
        <v>0</v>
      </c>
      <c r="CI16" s="20">
        <f>SUM(CI6:CI15)</f>
        <v>0</v>
      </c>
      <c r="CJ16" s="1"/>
      <c r="CK16" s="18" t="s">
        <v>11</v>
      </c>
      <c r="CL16" s="19">
        <f>SUM(CL6:CL15)</f>
        <v>0</v>
      </c>
      <c r="CM16" s="19">
        <f>SUM(CM6:CM15)</f>
        <v>0</v>
      </c>
      <c r="CN16" s="19">
        <f>SUM(CN6:CN15)</f>
        <v>0</v>
      </c>
      <c r="CO16" s="19">
        <f>SUM(CO6:CO15)</f>
        <v>0</v>
      </c>
      <c r="CP16" s="19">
        <f>SUM(CL16:CO16)</f>
        <v>0</v>
      </c>
      <c r="CQ16" s="20">
        <f>SUM(CQ6:CQ15)</f>
        <v>0</v>
      </c>
      <c r="CS16" s="18" t="s">
        <v>11</v>
      </c>
      <c r="CT16" s="19">
        <f>SUM(CT6:CT15)</f>
        <v>1419</v>
      </c>
      <c r="CU16" s="19">
        <f t="shared" ref="CU16:CX16" si="20">SUM(CU6:CU15)</f>
        <v>16184</v>
      </c>
      <c r="CV16" s="19">
        <f t="shared" si="20"/>
        <v>2715</v>
      </c>
      <c r="CW16" s="19">
        <f t="shared" si="20"/>
        <v>83</v>
      </c>
      <c r="CX16" s="19">
        <f t="shared" si="20"/>
        <v>20401</v>
      </c>
      <c r="CY16" s="24">
        <f>SUM(CY6:CY15)</f>
        <v>0</v>
      </c>
    </row>
    <row r="17" spans="1:103">
      <c r="A17" s="4" t="s">
        <v>12</v>
      </c>
      <c r="B17" s="5">
        <v>0</v>
      </c>
      <c r="C17" s="5">
        <f>661+1327</f>
        <v>1988</v>
      </c>
      <c r="D17" s="5">
        <v>1329</v>
      </c>
      <c r="E17" s="5">
        <v>4</v>
      </c>
      <c r="F17" s="5">
        <f>SUM(B17:E17)</f>
        <v>3321</v>
      </c>
      <c r="G17" s="6"/>
      <c r="H17" s="1"/>
      <c r="I17" s="4" t="s">
        <v>12</v>
      </c>
      <c r="J17" s="5"/>
      <c r="K17" s="5"/>
      <c r="L17" s="5"/>
      <c r="M17" s="5"/>
      <c r="N17" s="5">
        <f>SUM(J17:M17)</f>
        <v>0</v>
      </c>
      <c r="O17" s="6"/>
      <c r="P17" s="1"/>
      <c r="Q17" s="4" t="s">
        <v>12</v>
      </c>
      <c r="R17" s="5"/>
      <c r="S17" s="5"/>
      <c r="T17" s="5"/>
      <c r="U17" s="5"/>
      <c r="V17" s="5">
        <f>SUM(R17:U17)</f>
        <v>0</v>
      </c>
      <c r="W17" s="6"/>
      <c r="X17" s="1"/>
      <c r="Y17" s="4" t="s">
        <v>12</v>
      </c>
      <c r="Z17" s="7"/>
      <c r="AA17" s="7"/>
      <c r="AB17" s="7"/>
      <c r="AC17" s="7"/>
      <c r="AD17" s="7">
        <f>SUM(Z17:AC17)</f>
        <v>0</v>
      </c>
      <c r="AE17" s="8"/>
      <c r="AF17" s="1"/>
      <c r="AG17" s="4" t="s">
        <v>12</v>
      </c>
      <c r="AH17" s="7"/>
      <c r="AI17" s="7"/>
      <c r="AJ17" s="7"/>
      <c r="AK17" s="7"/>
      <c r="AL17" s="7">
        <f>SUM(AH17:AK17)</f>
        <v>0</v>
      </c>
      <c r="AM17" s="8"/>
      <c r="AN17" s="1"/>
      <c r="AO17" s="4" t="s">
        <v>12</v>
      </c>
      <c r="AP17" s="5"/>
      <c r="AQ17" s="5"/>
      <c r="AR17" s="5"/>
      <c r="AS17" s="5"/>
      <c r="AT17" s="5">
        <f>SUM(AP17:AS17)</f>
        <v>0</v>
      </c>
      <c r="AU17" s="6"/>
      <c r="AV17" s="1"/>
      <c r="AW17" s="4" t="s">
        <v>12</v>
      </c>
      <c r="AX17" s="5"/>
      <c r="AY17" s="5"/>
      <c r="AZ17" s="5"/>
      <c r="BA17" s="5"/>
      <c r="BB17" s="5">
        <f>SUM(AX17:BA17)</f>
        <v>0</v>
      </c>
      <c r="BC17" s="6"/>
      <c r="BD17" s="1"/>
      <c r="BE17" s="4" t="s">
        <v>12</v>
      </c>
      <c r="BF17" s="7"/>
      <c r="BG17" s="7"/>
      <c r="BH17" s="7"/>
      <c r="BI17" s="7"/>
      <c r="BJ17" s="7">
        <f>SUM(BF17:BI17)</f>
        <v>0</v>
      </c>
      <c r="BK17" s="8"/>
      <c r="BL17" s="1"/>
      <c r="BM17" s="4" t="s">
        <v>12</v>
      </c>
      <c r="BN17" s="7"/>
      <c r="BO17" s="7"/>
      <c r="BP17" s="7"/>
      <c r="BQ17" s="7"/>
      <c r="BR17" s="7">
        <f>SUM(BN17:BQ17)</f>
        <v>0</v>
      </c>
      <c r="BS17" s="8"/>
      <c r="BT17" s="1"/>
      <c r="BU17" s="4" t="s">
        <v>12</v>
      </c>
      <c r="BV17" s="5"/>
      <c r="BW17" s="5"/>
      <c r="BX17" s="5"/>
      <c r="BY17" s="5"/>
      <c r="BZ17" s="5">
        <f>SUM(BV17:BY17)</f>
        <v>0</v>
      </c>
      <c r="CA17" s="8"/>
      <c r="CB17" s="1"/>
      <c r="CC17" s="4" t="s">
        <v>12</v>
      </c>
      <c r="CD17" s="5"/>
      <c r="CE17" s="5"/>
      <c r="CF17" s="5"/>
      <c r="CG17" s="5"/>
      <c r="CH17" s="5">
        <f>SUM(CD17:CG17)</f>
        <v>0</v>
      </c>
      <c r="CI17" s="6"/>
      <c r="CJ17" s="1"/>
      <c r="CK17" s="4" t="s">
        <v>12</v>
      </c>
      <c r="CL17" s="5"/>
      <c r="CM17" s="5"/>
      <c r="CN17" s="5"/>
      <c r="CO17" s="5"/>
      <c r="CP17" s="5">
        <f>SUM(CL17:CO17)</f>
        <v>0</v>
      </c>
      <c r="CQ17" s="6"/>
      <c r="CS17" s="4" t="s">
        <v>12</v>
      </c>
      <c r="CT17" s="5">
        <f>B17+J17+R17+Z17+AH17+AP17+AX17+BF17+BN17+BV17+CD17+CL17</f>
        <v>0</v>
      </c>
      <c r="CU17" s="5">
        <f>C17+K17+S17+AA17+AI17+AQ17+AY17+BG17+BO17+BW17+CE17+CM17</f>
        <v>1988</v>
      </c>
      <c r="CV17" s="5">
        <f>D17+L17+T17+AB17+AJ17+AR17+AZ17+BH17+BP17+BX17+CF17+CN17</f>
        <v>1329</v>
      </c>
      <c r="CW17" s="5">
        <f t="shared" ref="CW17:CW27" si="21">E17+M17+U17+AC17+AK17+AS17+BA17+BI17+BQ17+BY17+CG17+CO17</f>
        <v>4</v>
      </c>
      <c r="CX17" s="7">
        <f>SUM(CT17:CW17)</f>
        <v>3321</v>
      </c>
      <c r="CY17" s="6">
        <f>G17+O17+W17+AE17+AM17+AU17+BC17+BK17+BS17+CA17+CI17+CQ17</f>
        <v>0</v>
      </c>
    </row>
    <row r="18" spans="1:103">
      <c r="A18" s="4" t="s">
        <v>13</v>
      </c>
      <c r="B18" s="5">
        <v>4824</v>
      </c>
      <c r="C18" s="5">
        <f>7587+9364</f>
        <v>16951</v>
      </c>
      <c r="D18" s="5">
        <v>4617</v>
      </c>
      <c r="E18" s="5">
        <v>8357</v>
      </c>
      <c r="F18" s="5">
        <f t="shared" ref="F18:F27" si="22">SUM(B18:E18)</f>
        <v>34749</v>
      </c>
      <c r="G18" s="6"/>
      <c r="H18" s="1"/>
      <c r="I18" s="4" t="s">
        <v>13</v>
      </c>
      <c r="J18" s="5"/>
      <c r="K18" s="5"/>
      <c r="L18" s="5"/>
      <c r="M18" s="5"/>
      <c r="N18" s="5">
        <f t="shared" ref="N18:N27" si="23">SUM(J18:M18)</f>
        <v>0</v>
      </c>
      <c r="O18" s="6"/>
      <c r="P18" s="1"/>
      <c r="Q18" s="4" t="s">
        <v>13</v>
      </c>
      <c r="R18" s="5"/>
      <c r="S18" s="5"/>
      <c r="T18" s="5"/>
      <c r="U18" s="5"/>
      <c r="V18" s="5">
        <f t="shared" ref="V18:V27" si="24">SUM(R18:U18)</f>
        <v>0</v>
      </c>
      <c r="W18" s="6"/>
      <c r="X18" s="1"/>
      <c r="Y18" s="4" t="s">
        <v>13</v>
      </c>
      <c r="Z18" s="7"/>
      <c r="AA18" s="7"/>
      <c r="AB18" s="7"/>
      <c r="AC18" s="7"/>
      <c r="AD18" s="7">
        <f t="shared" ref="AD18:AD27" si="25">SUM(Z18:AC18)</f>
        <v>0</v>
      </c>
      <c r="AE18" s="8"/>
      <c r="AF18" s="1"/>
      <c r="AG18" s="4" t="s">
        <v>13</v>
      </c>
      <c r="AH18" s="7"/>
      <c r="AI18" s="7"/>
      <c r="AJ18" s="7"/>
      <c r="AK18" s="7"/>
      <c r="AL18" s="7">
        <f t="shared" ref="AL18:AL26" si="26">SUM(AH18:AK18)</f>
        <v>0</v>
      </c>
      <c r="AM18" s="8"/>
      <c r="AN18" s="1"/>
      <c r="AO18" s="4" t="s">
        <v>13</v>
      </c>
      <c r="AP18" s="5"/>
      <c r="AQ18" s="5"/>
      <c r="AR18" s="5"/>
      <c r="AS18" s="5"/>
      <c r="AT18" s="5">
        <f t="shared" ref="AT18:AT27" si="27">SUM(AP18:AS18)</f>
        <v>0</v>
      </c>
      <c r="AU18" s="6"/>
      <c r="AV18" s="1"/>
      <c r="AW18" s="4" t="s">
        <v>13</v>
      </c>
      <c r="AX18" s="5"/>
      <c r="AY18" s="5"/>
      <c r="AZ18" s="5"/>
      <c r="BA18" s="5"/>
      <c r="BB18" s="5">
        <f t="shared" ref="BB18:BB27" si="28">SUM(AX18:BA18)</f>
        <v>0</v>
      </c>
      <c r="BC18" s="6"/>
      <c r="BD18" s="1"/>
      <c r="BE18" s="4" t="s">
        <v>13</v>
      </c>
      <c r="BF18" s="7"/>
      <c r="BG18" s="7"/>
      <c r="BH18" s="7"/>
      <c r="BI18" s="7"/>
      <c r="BJ18" s="7">
        <f t="shared" ref="BJ18:BJ27" si="29">SUM(BF18:BI18)</f>
        <v>0</v>
      </c>
      <c r="BK18" s="8"/>
      <c r="BL18" s="1"/>
      <c r="BM18" s="4" t="s">
        <v>13</v>
      </c>
      <c r="BN18" s="7"/>
      <c r="BO18" s="7"/>
      <c r="BP18" s="7"/>
      <c r="BQ18" s="7"/>
      <c r="BR18" s="7">
        <f t="shared" ref="BR18:BR27" si="30">SUM(BN18:BQ18)</f>
        <v>0</v>
      </c>
      <c r="BS18" s="8"/>
      <c r="BT18" s="1"/>
      <c r="BU18" s="4" t="s">
        <v>13</v>
      </c>
      <c r="BV18" s="5"/>
      <c r="BW18" s="5"/>
      <c r="BX18" s="5"/>
      <c r="BY18" s="5"/>
      <c r="BZ18" s="5">
        <f t="shared" ref="BZ18:BZ27" si="31">SUM(BV18:BY18)</f>
        <v>0</v>
      </c>
      <c r="CA18" s="8"/>
      <c r="CB18" s="1"/>
      <c r="CC18" s="4" t="s">
        <v>13</v>
      </c>
      <c r="CD18" s="5"/>
      <c r="CE18" s="5"/>
      <c r="CF18" s="5"/>
      <c r="CG18" s="5"/>
      <c r="CH18" s="5">
        <f t="shared" ref="CH18:CH27" si="32">SUM(CD18:CG18)</f>
        <v>0</v>
      </c>
      <c r="CI18" s="6"/>
      <c r="CJ18" s="1"/>
      <c r="CK18" s="4" t="s">
        <v>13</v>
      </c>
      <c r="CL18" s="5"/>
      <c r="CM18" s="5"/>
      <c r="CN18" s="5"/>
      <c r="CO18" s="5"/>
      <c r="CP18" s="5">
        <f t="shared" ref="CP18:CP27" si="33">SUM(CL18:CO18)</f>
        <v>0</v>
      </c>
      <c r="CQ18" s="6"/>
      <c r="CS18" s="4" t="s">
        <v>13</v>
      </c>
      <c r="CT18" s="5">
        <f t="shared" ref="CT18:CT27" si="34">B18+J18+R18+Z18+AH18+AP18+AX18+BF18+BN18+BV18+CD18+CL18</f>
        <v>4824</v>
      </c>
      <c r="CU18" s="5">
        <f t="shared" ref="CU18:CU27" si="35">C18+K18+S18+AA18+AI18+AQ18+AY18+BG18+BO18+BW18+CE18+CM18</f>
        <v>16951</v>
      </c>
      <c r="CV18" s="5">
        <f t="shared" ref="CV18:CV27" si="36">D18+L18+T18+AB18+AJ18+AR18+AZ18+BH18+BP18+BX18+CF18+CN18</f>
        <v>4617</v>
      </c>
      <c r="CW18" s="5">
        <f t="shared" si="21"/>
        <v>8357</v>
      </c>
      <c r="CX18" s="7">
        <f t="shared" ref="CX18:CX27" si="37">SUM(CT18:CW18)</f>
        <v>34749</v>
      </c>
      <c r="CY18" s="6">
        <f t="shared" ref="CY18:CY27" si="38">G18+O18+W18+AE18+AM18+AU18+BC18+BK18+BS18+CA18+CI18+CQ18</f>
        <v>0</v>
      </c>
    </row>
    <row r="19" spans="1:103">
      <c r="A19" s="4" t="s">
        <v>14</v>
      </c>
      <c r="B19" s="5">
        <v>345</v>
      </c>
      <c r="C19" s="5">
        <f>849+1251</f>
        <v>2100</v>
      </c>
      <c r="D19" s="5">
        <v>1498</v>
      </c>
      <c r="E19" s="5">
        <v>976</v>
      </c>
      <c r="F19" s="5">
        <f t="shared" si="22"/>
        <v>4919</v>
      </c>
      <c r="G19" s="6"/>
      <c r="H19" s="1"/>
      <c r="I19" s="4" t="s">
        <v>14</v>
      </c>
      <c r="J19" s="5"/>
      <c r="K19" s="5"/>
      <c r="L19" s="5"/>
      <c r="M19" s="5"/>
      <c r="N19" s="5">
        <f t="shared" si="23"/>
        <v>0</v>
      </c>
      <c r="O19" s="6"/>
      <c r="P19" s="1"/>
      <c r="Q19" s="4" t="s">
        <v>14</v>
      </c>
      <c r="R19" s="5"/>
      <c r="S19" s="5"/>
      <c r="T19" s="5"/>
      <c r="U19" s="5"/>
      <c r="V19" s="5">
        <f t="shared" si="24"/>
        <v>0</v>
      </c>
      <c r="W19" s="6"/>
      <c r="X19" s="1"/>
      <c r="Y19" s="4" t="s">
        <v>14</v>
      </c>
      <c r="Z19" s="7"/>
      <c r="AA19" s="7"/>
      <c r="AB19" s="7"/>
      <c r="AC19" s="7"/>
      <c r="AD19" s="7">
        <f t="shared" si="25"/>
        <v>0</v>
      </c>
      <c r="AE19" s="8"/>
      <c r="AF19" s="1"/>
      <c r="AG19" s="4" t="s">
        <v>14</v>
      </c>
      <c r="AH19" s="7"/>
      <c r="AI19" s="7"/>
      <c r="AJ19" s="7"/>
      <c r="AK19" s="7"/>
      <c r="AL19" s="7">
        <f t="shared" si="26"/>
        <v>0</v>
      </c>
      <c r="AM19" s="8"/>
      <c r="AN19" s="1"/>
      <c r="AO19" s="4" t="s">
        <v>14</v>
      </c>
      <c r="AP19" s="5"/>
      <c r="AQ19" s="5"/>
      <c r="AR19" s="5"/>
      <c r="AS19" s="5"/>
      <c r="AT19" s="5">
        <f t="shared" si="27"/>
        <v>0</v>
      </c>
      <c r="AU19" s="6"/>
      <c r="AV19" s="1"/>
      <c r="AW19" s="4" t="s">
        <v>14</v>
      </c>
      <c r="AX19" s="5"/>
      <c r="AY19" s="5"/>
      <c r="AZ19" s="5"/>
      <c r="BA19" s="5"/>
      <c r="BB19" s="5">
        <f t="shared" si="28"/>
        <v>0</v>
      </c>
      <c r="BC19" s="6"/>
      <c r="BD19" s="1"/>
      <c r="BE19" s="4" t="s">
        <v>14</v>
      </c>
      <c r="BF19" s="7"/>
      <c r="BG19" s="7"/>
      <c r="BH19" s="7"/>
      <c r="BI19" s="7"/>
      <c r="BJ19" s="7">
        <f t="shared" si="29"/>
        <v>0</v>
      </c>
      <c r="BK19" s="8"/>
      <c r="BL19" s="1"/>
      <c r="BM19" s="4" t="s">
        <v>14</v>
      </c>
      <c r="BN19" s="7"/>
      <c r="BO19" s="7"/>
      <c r="BP19" s="7"/>
      <c r="BQ19" s="7"/>
      <c r="BR19" s="7">
        <f t="shared" si="30"/>
        <v>0</v>
      </c>
      <c r="BS19" s="8"/>
      <c r="BT19" s="1"/>
      <c r="BU19" s="4" t="s">
        <v>14</v>
      </c>
      <c r="BV19" s="5"/>
      <c r="BW19" s="5"/>
      <c r="BX19" s="5"/>
      <c r="BY19" s="5"/>
      <c r="BZ19" s="5">
        <f t="shared" si="31"/>
        <v>0</v>
      </c>
      <c r="CA19" s="8"/>
      <c r="CB19" s="1"/>
      <c r="CC19" s="4" t="s">
        <v>14</v>
      </c>
      <c r="CD19" s="5"/>
      <c r="CE19" s="5"/>
      <c r="CF19" s="5"/>
      <c r="CG19" s="5"/>
      <c r="CH19" s="5">
        <f t="shared" si="32"/>
        <v>0</v>
      </c>
      <c r="CI19" s="6"/>
      <c r="CJ19" s="1"/>
      <c r="CK19" s="4" t="s">
        <v>14</v>
      </c>
      <c r="CL19" s="5"/>
      <c r="CM19" s="5"/>
      <c r="CN19" s="5"/>
      <c r="CO19" s="5"/>
      <c r="CP19" s="5">
        <f t="shared" si="33"/>
        <v>0</v>
      </c>
      <c r="CQ19" s="6"/>
      <c r="CS19" s="4" t="s">
        <v>14</v>
      </c>
      <c r="CT19" s="5">
        <f t="shared" si="34"/>
        <v>345</v>
      </c>
      <c r="CU19" s="5">
        <f t="shared" si="35"/>
        <v>2100</v>
      </c>
      <c r="CV19" s="5">
        <f t="shared" si="36"/>
        <v>1498</v>
      </c>
      <c r="CW19" s="5">
        <f t="shared" si="21"/>
        <v>976</v>
      </c>
      <c r="CX19" s="7">
        <f t="shared" si="37"/>
        <v>4919</v>
      </c>
      <c r="CY19" s="6">
        <f t="shared" si="38"/>
        <v>0</v>
      </c>
    </row>
    <row r="20" spans="1:103">
      <c r="A20" s="4" t="s">
        <v>15</v>
      </c>
      <c r="B20" s="5">
        <v>0</v>
      </c>
      <c r="C20" s="5">
        <f>311+316</f>
        <v>627</v>
      </c>
      <c r="D20" s="5">
        <v>2021</v>
      </c>
      <c r="E20" s="5">
        <v>70</v>
      </c>
      <c r="F20" s="5">
        <f t="shared" si="22"/>
        <v>2718</v>
      </c>
      <c r="G20" s="6"/>
      <c r="H20" s="1"/>
      <c r="I20" s="4" t="s">
        <v>15</v>
      </c>
      <c r="J20" s="5"/>
      <c r="K20" s="5"/>
      <c r="L20" s="5"/>
      <c r="M20" s="5"/>
      <c r="N20" s="5">
        <f t="shared" si="23"/>
        <v>0</v>
      </c>
      <c r="O20" s="6"/>
      <c r="P20" s="1"/>
      <c r="Q20" s="4" t="s">
        <v>15</v>
      </c>
      <c r="R20" s="5"/>
      <c r="S20" s="5"/>
      <c r="T20" s="5"/>
      <c r="U20" s="5"/>
      <c r="V20" s="5">
        <f t="shared" si="24"/>
        <v>0</v>
      </c>
      <c r="W20" s="6"/>
      <c r="X20" s="1"/>
      <c r="Y20" s="4" t="s">
        <v>15</v>
      </c>
      <c r="Z20" s="7"/>
      <c r="AA20" s="7"/>
      <c r="AB20" s="7"/>
      <c r="AC20" s="7"/>
      <c r="AD20" s="7">
        <f t="shared" si="25"/>
        <v>0</v>
      </c>
      <c r="AE20" s="8"/>
      <c r="AF20" s="1"/>
      <c r="AG20" s="4" t="s">
        <v>15</v>
      </c>
      <c r="AH20" s="7"/>
      <c r="AI20" s="7"/>
      <c r="AJ20" s="7"/>
      <c r="AK20" s="7"/>
      <c r="AL20" s="7">
        <f t="shared" si="26"/>
        <v>0</v>
      </c>
      <c r="AM20" s="8"/>
      <c r="AN20" s="1"/>
      <c r="AO20" s="4" t="s">
        <v>15</v>
      </c>
      <c r="AP20" s="5"/>
      <c r="AQ20" s="5"/>
      <c r="AR20" s="5"/>
      <c r="AS20" s="5"/>
      <c r="AT20" s="5">
        <f t="shared" si="27"/>
        <v>0</v>
      </c>
      <c r="AU20" s="6"/>
      <c r="AV20" s="1"/>
      <c r="AW20" s="4" t="s">
        <v>15</v>
      </c>
      <c r="AX20" s="5"/>
      <c r="AY20" s="5"/>
      <c r="AZ20" s="5"/>
      <c r="BA20" s="5"/>
      <c r="BB20" s="5">
        <f t="shared" si="28"/>
        <v>0</v>
      </c>
      <c r="BC20" s="6"/>
      <c r="BD20" s="1"/>
      <c r="BE20" s="4" t="s">
        <v>15</v>
      </c>
      <c r="BF20" s="7"/>
      <c r="BG20" s="7"/>
      <c r="BH20" s="7"/>
      <c r="BI20" s="7"/>
      <c r="BJ20" s="7">
        <f t="shared" si="29"/>
        <v>0</v>
      </c>
      <c r="BK20" s="8"/>
      <c r="BL20" s="1"/>
      <c r="BM20" s="4" t="s">
        <v>15</v>
      </c>
      <c r="BN20" s="7"/>
      <c r="BO20" s="7"/>
      <c r="BP20" s="7"/>
      <c r="BQ20" s="7"/>
      <c r="BR20" s="7">
        <f t="shared" si="30"/>
        <v>0</v>
      </c>
      <c r="BS20" s="8"/>
      <c r="BT20" s="1"/>
      <c r="BU20" s="4" t="s">
        <v>15</v>
      </c>
      <c r="BV20" s="5"/>
      <c r="BW20" s="5"/>
      <c r="BX20" s="5"/>
      <c r="BY20" s="5"/>
      <c r="BZ20" s="5">
        <f t="shared" si="31"/>
        <v>0</v>
      </c>
      <c r="CA20" s="8"/>
      <c r="CB20" s="1"/>
      <c r="CC20" s="4" t="s">
        <v>15</v>
      </c>
      <c r="CD20" s="5"/>
      <c r="CE20" s="5"/>
      <c r="CF20" s="5"/>
      <c r="CG20" s="5"/>
      <c r="CH20" s="5">
        <f t="shared" si="32"/>
        <v>0</v>
      </c>
      <c r="CI20" s="6"/>
      <c r="CJ20" s="1"/>
      <c r="CK20" s="4" t="s">
        <v>15</v>
      </c>
      <c r="CL20" s="5"/>
      <c r="CM20" s="5"/>
      <c r="CN20" s="5"/>
      <c r="CO20" s="5"/>
      <c r="CP20" s="5">
        <f t="shared" si="33"/>
        <v>0</v>
      </c>
      <c r="CQ20" s="6"/>
      <c r="CS20" s="4" t="s">
        <v>15</v>
      </c>
      <c r="CT20" s="5">
        <f t="shared" si="34"/>
        <v>0</v>
      </c>
      <c r="CU20" s="5">
        <f t="shared" si="35"/>
        <v>627</v>
      </c>
      <c r="CV20" s="5">
        <f t="shared" si="36"/>
        <v>2021</v>
      </c>
      <c r="CW20" s="5">
        <f t="shared" si="21"/>
        <v>70</v>
      </c>
      <c r="CX20" s="7">
        <f t="shared" si="37"/>
        <v>2718</v>
      </c>
      <c r="CY20" s="6">
        <f t="shared" si="38"/>
        <v>0</v>
      </c>
    </row>
    <row r="21" spans="1:103">
      <c r="A21" s="4" t="s">
        <v>16</v>
      </c>
      <c r="B21" s="5">
        <v>0</v>
      </c>
      <c r="C21" s="5">
        <f>678+1835</f>
        <v>2513</v>
      </c>
      <c r="D21" s="5">
        <v>599</v>
      </c>
      <c r="E21" s="5">
        <v>319</v>
      </c>
      <c r="F21" s="5">
        <f t="shared" si="22"/>
        <v>3431</v>
      </c>
      <c r="G21" s="6"/>
      <c r="H21" s="1"/>
      <c r="I21" s="4" t="s">
        <v>16</v>
      </c>
      <c r="J21" s="5"/>
      <c r="K21" s="5"/>
      <c r="L21" s="5"/>
      <c r="M21" s="5"/>
      <c r="N21" s="5">
        <f t="shared" si="23"/>
        <v>0</v>
      </c>
      <c r="O21" s="6"/>
      <c r="P21" s="1"/>
      <c r="Q21" s="4" t="s">
        <v>16</v>
      </c>
      <c r="R21" s="5"/>
      <c r="S21" s="5"/>
      <c r="T21" s="5"/>
      <c r="U21" s="5"/>
      <c r="V21" s="5">
        <f t="shared" si="24"/>
        <v>0</v>
      </c>
      <c r="W21" s="6"/>
      <c r="X21" s="1"/>
      <c r="Y21" s="4" t="s">
        <v>16</v>
      </c>
      <c r="Z21" s="7"/>
      <c r="AA21" s="7"/>
      <c r="AB21" s="7"/>
      <c r="AC21" s="7"/>
      <c r="AD21" s="7">
        <f t="shared" si="25"/>
        <v>0</v>
      </c>
      <c r="AE21" s="8"/>
      <c r="AF21" s="1"/>
      <c r="AG21" s="4" t="s">
        <v>16</v>
      </c>
      <c r="AH21" s="7"/>
      <c r="AI21" s="7"/>
      <c r="AJ21" s="7"/>
      <c r="AK21" s="7"/>
      <c r="AL21" s="7">
        <f t="shared" si="26"/>
        <v>0</v>
      </c>
      <c r="AM21" s="8"/>
      <c r="AN21" s="1"/>
      <c r="AO21" s="4" t="s">
        <v>16</v>
      </c>
      <c r="AP21" s="5"/>
      <c r="AQ21" s="5"/>
      <c r="AR21" s="5"/>
      <c r="AS21" s="5"/>
      <c r="AT21" s="5">
        <f t="shared" si="27"/>
        <v>0</v>
      </c>
      <c r="AU21" s="6"/>
      <c r="AV21" s="1"/>
      <c r="AW21" s="4" t="s">
        <v>16</v>
      </c>
      <c r="AX21" s="5"/>
      <c r="AY21" s="5"/>
      <c r="AZ21" s="5"/>
      <c r="BA21" s="5"/>
      <c r="BB21" s="5">
        <f t="shared" si="28"/>
        <v>0</v>
      </c>
      <c r="BC21" s="6"/>
      <c r="BD21" s="1"/>
      <c r="BE21" s="4" t="s">
        <v>16</v>
      </c>
      <c r="BF21" s="7"/>
      <c r="BG21" s="7"/>
      <c r="BH21" s="7"/>
      <c r="BI21" s="7"/>
      <c r="BJ21" s="7">
        <f t="shared" si="29"/>
        <v>0</v>
      </c>
      <c r="BK21" s="8"/>
      <c r="BL21" s="1"/>
      <c r="BM21" s="4" t="s">
        <v>16</v>
      </c>
      <c r="BN21" s="7"/>
      <c r="BO21" s="7"/>
      <c r="BP21" s="7"/>
      <c r="BQ21" s="7"/>
      <c r="BR21" s="7">
        <f t="shared" si="30"/>
        <v>0</v>
      </c>
      <c r="BS21" s="8"/>
      <c r="BT21" s="1"/>
      <c r="BU21" s="4" t="s">
        <v>16</v>
      </c>
      <c r="BV21" s="5"/>
      <c r="BW21" s="5"/>
      <c r="BX21" s="5"/>
      <c r="BY21" s="5"/>
      <c r="BZ21" s="5">
        <f t="shared" si="31"/>
        <v>0</v>
      </c>
      <c r="CA21" s="8"/>
      <c r="CB21" s="1"/>
      <c r="CC21" s="4" t="s">
        <v>16</v>
      </c>
      <c r="CD21" s="5"/>
      <c r="CE21" s="5"/>
      <c r="CF21" s="5"/>
      <c r="CG21" s="5"/>
      <c r="CH21" s="5">
        <f t="shared" si="32"/>
        <v>0</v>
      </c>
      <c r="CI21" s="6"/>
      <c r="CJ21" s="1"/>
      <c r="CK21" s="4" t="s">
        <v>16</v>
      </c>
      <c r="CL21" s="5"/>
      <c r="CM21" s="5"/>
      <c r="CN21" s="5"/>
      <c r="CO21" s="5"/>
      <c r="CP21" s="5">
        <f t="shared" si="33"/>
        <v>0</v>
      </c>
      <c r="CQ21" s="6"/>
      <c r="CS21" s="4" t="s">
        <v>16</v>
      </c>
      <c r="CT21" s="5">
        <f t="shared" si="34"/>
        <v>0</v>
      </c>
      <c r="CU21" s="5">
        <f t="shared" si="35"/>
        <v>2513</v>
      </c>
      <c r="CV21" s="5">
        <f t="shared" si="36"/>
        <v>599</v>
      </c>
      <c r="CW21" s="5">
        <f t="shared" si="21"/>
        <v>319</v>
      </c>
      <c r="CX21" s="7">
        <f t="shared" si="37"/>
        <v>3431</v>
      </c>
      <c r="CY21" s="6">
        <f t="shared" si="38"/>
        <v>0</v>
      </c>
    </row>
    <row r="22" spans="1:103">
      <c r="A22" s="4" t="s">
        <v>17</v>
      </c>
      <c r="B22" s="5">
        <v>0</v>
      </c>
      <c r="C22" s="5">
        <f>326+1248</f>
        <v>1574</v>
      </c>
      <c r="D22" s="5">
        <v>157</v>
      </c>
      <c r="E22" s="5">
        <v>591</v>
      </c>
      <c r="F22" s="5">
        <f t="shared" si="22"/>
        <v>2322</v>
      </c>
      <c r="G22" s="6"/>
      <c r="H22" s="1"/>
      <c r="I22" s="4" t="s">
        <v>17</v>
      </c>
      <c r="J22" s="5"/>
      <c r="K22" s="5"/>
      <c r="L22" s="5"/>
      <c r="M22" s="5"/>
      <c r="N22" s="5">
        <f t="shared" si="23"/>
        <v>0</v>
      </c>
      <c r="O22" s="6"/>
      <c r="P22" s="1"/>
      <c r="Q22" s="4" t="s">
        <v>17</v>
      </c>
      <c r="R22" s="5"/>
      <c r="S22" s="5"/>
      <c r="T22" s="5"/>
      <c r="U22" s="5"/>
      <c r="V22" s="5">
        <f t="shared" si="24"/>
        <v>0</v>
      </c>
      <c r="W22" s="6"/>
      <c r="X22" s="1"/>
      <c r="Y22" s="4" t="s">
        <v>17</v>
      </c>
      <c r="Z22" s="7"/>
      <c r="AA22" s="7"/>
      <c r="AB22" s="7"/>
      <c r="AC22" s="7"/>
      <c r="AD22" s="7">
        <f t="shared" si="25"/>
        <v>0</v>
      </c>
      <c r="AE22" s="8"/>
      <c r="AF22" s="1"/>
      <c r="AG22" s="4" t="s">
        <v>17</v>
      </c>
      <c r="AH22" s="7"/>
      <c r="AI22" s="7"/>
      <c r="AJ22" s="7"/>
      <c r="AK22" s="7"/>
      <c r="AL22" s="7">
        <f t="shared" si="26"/>
        <v>0</v>
      </c>
      <c r="AM22" s="8"/>
      <c r="AN22" s="1"/>
      <c r="AO22" s="4" t="s">
        <v>17</v>
      </c>
      <c r="AP22" s="5"/>
      <c r="AQ22" s="5"/>
      <c r="AR22" s="5"/>
      <c r="AS22" s="5"/>
      <c r="AT22" s="5">
        <f t="shared" si="27"/>
        <v>0</v>
      </c>
      <c r="AU22" s="6"/>
      <c r="AV22" s="1"/>
      <c r="AW22" s="4" t="s">
        <v>17</v>
      </c>
      <c r="AX22" s="5"/>
      <c r="AY22" s="5"/>
      <c r="AZ22" s="5"/>
      <c r="BA22" s="5"/>
      <c r="BB22" s="5">
        <f t="shared" si="28"/>
        <v>0</v>
      </c>
      <c r="BC22" s="6"/>
      <c r="BD22" s="1"/>
      <c r="BE22" s="4" t="s">
        <v>17</v>
      </c>
      <c r="BF22" s="7"/>
      <c r="BG22" s="7"/>
      <c r="BH22" s="7"/>
      <c r="BI22" s="7"/>
      <c r="BJ22" s="7">
        <f t="shared" si="29"/>
        <v>0</v>
      </c>
      <c r="BK22" s="8"/>
      <c r="BL22" s="1"/>
      <c r="BM22" s="4" t="s">
        <v>17</v>
      </c>
      <c r="BN22" s="7"/>
      <c r="BO22" s="7"/>
      <c r="BP22" s="7"/>
      <c r="BQ22" s="7"/>
      <c r="BR22" s="7">
        <f t="shared" si="30"/>
        <v>0</v>
      </c>
      <c r="BS22" s="8"/>
      <c r="BT22" s="1"/>
      <c r="BU22" s="4" t="s">
        <v>17</v>
      </c>
      <c r="BV22" s="5"/>
      <c r="BW22" s="5"/>
      <c r="BX22" s="5"/>
      <c r="BY22" s="5"/>
      <c r="BZ22" s="5">
        <f t="shared" si="31"/>
        <v>0</v>
      </c>
      <c r="CA22" s="8"/>
      <c r="CB22" s="1"/>
      <c r="CC22" s="4" t="s">
        <v>17</v>
      </c>
      <c r="CD22" s="5"/>
      <c r="CE22" s="5"/>
      <c r="CF22" s="5"/>
      <c r="CG22" s="5"/>
      <c r="CH22" s="5">
        <f t="shared" si="32"/>
        <v>0</v>
      </c>
      <c r="CI22" s="6"/>
      <c r="CJ22" s="1"/>
      <c r="CK22" s="4" t="s">
        <v>17</v>
      </c>
      <c r="CL22" s="5"/>
      <c r="CM22" s="5"/>
      <c r="CN22" s="5"/>
      <c r="CO22" s="5"/>
      <c r="CP22" s="5">
        <f t="shared" si="33"/>
        <v>0</v>
      </c>
      <c r="CQ22" s="6"/>
      <c r="CS22" s="4" t="s">
        <v>17</v>
      </c>
      <c r="CT22" s="5">
        <f t="shared" si="34"/>
        <v>0</v>
      </c>
      <c r="CU22" s="5">
        <f t="shared" si="35"/>
        <v>1574</v>
      </c>
      <c r="CV22" s="5">
        <f t="shared" si="36"/>
        <v>157</v>
      </c>
      <c r="CW22" s="5">
        <f t="shared" si="21"/>
        <v>591</v>
      </c>
      <c r="CX22" s="7">
        <f t="shared" si="37"/>
        <v>2322</v>
      </c>
      <c r="CY22" s="6">
        <f t="shared" si="38"/>
        <v>0</v>
      </c>
    </row>
    <row r="23" spans="1:103">
      <c r="A23" s="4" t="s">
        <v>18</v>
      </c>
      <c r="B23" s="5">
        <v>63</v>
      </c>
      <c r="C23" s="5">
        <f>200+573</f>
        <v>773</v>
      </c>
      <c r="D23" s="5">
        <v>381</v>
      </c>
      <c r="E23" s="5">
        <v>0</v>
      </c>
      <c r="F23" s="5">
        <f t="shared" si="22"/>
        <v>1217</v>
      </c>
      <c r="G23" s="6"/>
      <c r="H23" s="1"/>
      <c r="I23" s="4" t="s">
        <v>18</v>
      </c>
      <c r="J23" s="5"/>
      <c r="K23" s="5"/>
      <c r="L23" s="5"/>
      <c r="M23" s="5"/>
      <c r="N23" s="5">
        <f t="shared" si="23"/>
        <v>0</v>
      </c>
      <c r="O23" s="6"/>
      <c r="P23" s="1"/>
      <c r="Q23" s="4" t="s">
        <v>18</v>
      </c>
      <c r="R23" s="5"/>
      <c r="S23" s="5"/>
      <c r="T23" s="5"/>
      <c r="U23" s="5"/>
      <c r="V23" s="5">
        <f t="shared" si="24"/>
        <v>0</v>
      </c>
      <c r="W23" s="6"/>
      <c r="X23" s="1"/>
      <c r="Y23" s="4" t="s">
        <v>18</v>
      </c>
      <c r="Z23" s="7"/>
      <c r="AA23" s="7"/>
      <c r="AB23" s="7"/>
      <c r="AC23" s="7"/>
      <c r="AD23" s="7">
        <f t="shared" si="25"/>
        <v>0</v>
      </c>
      <c r="AE23" s="8"/>
      <c r="AF23" s="1"/>
      <c r="AG23" s="4" t="s">
        <v>18</v>
      </c>
      <c r="AH23" s="7"/>
      <c r="AI23" s="7"/>
      <c r="AJ23" s="7"/>
      <c r="AK23" s="7"/>
      <c r="AL23" s="7">
        <f t="shared" si="26"/>
        <v>0</v>
      </c>
      <c r="AM23" s="8"/>
      <c r="AN23" s="1"/>
      <c r="AO23" s="4" t="s">
        <v>18</v>
      </c>
      <c r="AP23" s="5"/>
      <c r="AQ23" s="5"/>
      <c r="AR23" s="5"/>
      <c r="AS23" s="5"/>
      <c r="AT23" s="5">
        <f t="shared" si="27"/>
        <v>0</v>
      </c>
      <c r="AU23" s="6"/>
      <c r="AV23" s="1"/>
      <c r="AW23" s="4" t="s">
        <v>18</v>
      </c>
      <c r="AX23" s="5"/>
      <c r="AY23" s="5"/>
      <c r="AZ23" s="5"/>
      <c r="BA23" s="5"/>
      <c r="BB23" s="5">
        <f t="shared" si="28"/>
        <v>0</v>
      </c>
      <c r="BC23" s="6"/>
      <c r="BD23" s="1"/>
      <c r="BE23" s="4" t="s">
        <v>18</v>
      </c>
      <c r="BF23" s="7"/>
      <c r="BG23" s="7"/>
      <c r="BH23" s="7"/>
      <c r="BI23" s="7"/>
      <c r="BJ23" s="7">
        <f t="shared" si="29"/>
        <v>0</v>
      </c>
      <c r="BK23" s="8"/>
      <c r="BL23" s="1"/>
      <c r="BM23" s="4" t="s">
        <v>18</v>
      </c>
      <c r="BN23" s="7"/>
      <c r="BO23" s="7"/>
      <c r="BP23" s="7"/>
      <c r="BQ23" s="7"/>
      <c r="BR23" s="7">
        <f t="shared" si="30"/>
        <v>0</v>
      </c>
      <c r="BS23" s="8"/>
      <c r="BT23" s="1"/>
      <c r="BU23" s="4" t="s">
        <v>18</v>
      </c>
      <c r="BV23" s="5"/>
      <c r="BW23" s="5"/>
      <c r="BX23" s="5"/>
      <c r="BY23" s="5"/>
      <c r="BZ23" s="5">
        <f t="shared" si="31"/>
        <v>0</v>
      </c>
      <c r="CA23" s="8"/>
      <c r="CB23" s="1"/>
      <c r="CC23" s="4" t="s">
        <v>18</v>
      </c>
      <c r="CD23" s="5"/>
      <c r="CE23" s="5"/>
      <c r="CF23" s="5"/>
      <c r="CG23" s="5"/>
      <c r="CH23" s="5">
        <f t="shared" si="32"/>
        <v>0</v>
      </c>
      <c r="CI23" s="6"/>
      <c r="CJ23" s="1"/>
      <c r="CK23" s="4" t="s">
        <v>18</v>
      </c>
      <c r="CL23" s="5"/>
      <c r="CM23" s="5"/>
      <c r="CN23" s="5"/>
      <c r="CO23" s="5"/>
      <c r="CP23" s="5">
        <f t="shared" si="33"/>
        <v>0</v>
      </c>
      <c r="CQ23" s="6"/>
      <c r="CS23" s="4" t="s">
        <v>18</v>
      </c>
      <c r="CT23" s="5">
        <f t="shared" si="34"/>
        <v>63</v>
      </c>
      <c r="CU23" s="5">
        <f t="shared" si="35"/>
        <v>773</v>
      </c>
      <c r="CV23" s="5">
        <f t="shared" si="36"/>
        <v>381</v>
      </c>
      <c r="CW23" s="5">
        <f t="shared" si="21"/>
        <v>0</v>
      </c>
      <c r="CX23" s="7">
        <f t="shared" si="37"/>
        <v>1217</v>
      </c>
      <c r="CY23" s="6">
        <f t="shared" si="38"/>
        <v>0</v>
      </c>
    </row>
    <row r="24" spans="1:103">
      <c r="A24" s="4" t="s">
        <v>19</v>
      </c>
      <c r="B24" s="5">
        <v>51</v>
      </c>
      <c r="C24" s="5">
        <f>129+346</f>
        <v>475</v>
      </c>
      <c r="D24" s="5">
        <v>442</v>
      </c>
      <c r="E24" s="5">
        <v>0</v>
      </c>
      <c r="F24" s="5">
        <f t="shared" si="22"/>
        <v>968</v>
      </c>
      <c r="G24" s="6"/>
      <c r="H24" s="1"/>
      <c r="I24" s="4" t="s">
        <v>19</v>
      </c>
      <c r="J24" s="5"/>
      <c r="K24" s="5"/>
      <c r="L24" s="5"/>
      <c r="M24" s="5"/>
      <c r="N24" s="5">
        <f t="shared" si="23"/>
        <v>0</v>
      </c>
      <c r="O24" s="6"/>
      <c r="P24" s="1"/>
      <c r="Q24" s="4" t="s">
        <v>19</v>
      </c>
      <c r="R24" s="5"/>
      <c r="S24" s="5"/>
      <c r="T24" s="5"/>
      <c r="U24" s="5"/>
      <c r="V24" s="5">
        <f t="shared" si="24"/>
        <v>0</v>
      </c>
      <c r="W24" s="6"/>
      <c r="X24" s="1"/>
      <c r="Y24" s="4" t="s">
        <v>19</v>
      </c>
      <c r="Z24" s="7"/>
      <c r="AA24" s="7"/>
      <c r="AB24" s="7"/>
      <c r="AC24" s="7"/>
      <c r="AD24" s="7">
        <f t="shared" si="25"/>
        <v>0</v>
      </c>
      <c r="AE24" s="8"/>
      <c r="AF24" s="1"/>
      <c r="AG24" s="4" t="s">
        <v>19</v>
      </c>
      <c r="AH24" s="7"/>
      <c r="AI24" s="7"/>
      <c r="AJ24" s="7"/>
      <c r="AK24" s="7"/>
      <c r="AL24" s="7">
        <f t="shared" si="26"/>
        <v>0</v>
      </c>
      <c r="AM24" s="8"/>
      <c r="AN24" s="1"/>
      <c r="AO24" s="4" t="s">
        <v>19</v>
      </c>
      <c r="AP24" s="5"/>
      <c r="AQ24" s="5"/>
      <c r="AR24" s="5"/>
      <c r="AS24" s="5"/>
      <c r="AT24" s="5">
        <f t="shared" si="27"/>
        <v>0</v>
      </c>
      <c r="AU24" s="6"/>
      <c r="AV24" s="1"/>
      <c r="AW24" s="4" t="s">
        <v>19</v>
      </c>
      <c r="AX24" s="5"/>
      <c r="AY24" s="5"/>
      <c r="AZ24" s="5"/>
      <c r="BA24" s="5"/>
      <c r="BB24" s="5">
        <f t="shared" si="28"/>
        <v>0</v>
      </c>
      <c r="BC24" s="6"/>
      <c r="BD24" s="1"/>
      <c r="BE24" s="4" t="s">
        <v>19</v>
      </c>
      <c r="BF24" s="7"/>
      <c r="BG24" s="7"/>
      <c r="BH24" s="7"/>
      <c r="BI24" s="7"/>
      <c r="BJ24" s="7">
        <f t="shared" si="29"/>
        <v>0</v>
      </c>
      <c r="BK24" s="8"/>
      <c r="BL24" s="1"/>
      <c r="BM24" s="4" t="s">
        <v>19</v>
      </c>
      <c r="BN24" s="7"/>
      <c r="BO24" s="7"/>
      <c r="BP24" s="7"/>
      <c r="BQ24" s="7"/>
      <c r="BR24" s="7">
        <f t="shared" si="30"/>
        <v>0</v>
      </c>
      <c r="BS24" s="8"/>
      <c r="BT24" s="1"/>
      <c r="BU24" s="4" t="s">
        <v>19</v>
      </c>
      <c r="BV24" s="5"/>
      <c r="BW24" s="5"/>
      <c r="BX24" s="5"/>
      <c r="BY24" s="5"/>
      <c r="BZ24" s="5">
        <f t="shared" si="31"/>
        <v>0</v>
      </c>
      <c r="CA24" s="8"/>
      <c r="CB24" s="1"/>
      <c r="CC24" s="4" t="s">
        <v>19</v>
      </c>
      <c r="CD24" s="5"/>
      <c r="CE24" s="5"/>
      <c r="CF24" s="5"/>
      <c r="CG24" s="5"/>
      <c r="CH24" s="5">
        <f t="shared" si="32"/>
        <v>0</v>
      </c>
      <c r="CI24" s="6"/>
      <c r="CJ24" s="1"/>
      <c r="CK24" s="4" t="s">
        <v>19</v>
      </c>
      <c r="CL24" s="5"/>
      <c r="CM24" s="5"/>
      <c r="CN24" s="5"/>
      <c r="CO24" s="5"/>
      <c r="CP24" s="5">
        <f t="shared" si="33"/>
        <v>0</v>
      </c>
      <c r="CQ24" s="6"/>
      <c r="CS24" s="4" t="s">
        <v>19</v>
      </c>
      <c r="CT24" s="5">
        <f t="shared" si="34"/>
        <v>51</v>
      </c>
      <c r="CU24" s="5">
        <f t="shared" si="35"/>
        <v>475</v>
      </c>
      <c r="CV24" s="5">
        <f t="shared" si="36"/>
        <v>442</v>
      </c>
      <c r="CW24" s="5">
        <f t="shared" si="21"/>
        <v>0</v>
      </c>
      <c r="CX24" s="7">
        <f t="shared" si="37"/>
        <v>968</v>
      </c>
      <c r="CY24" s="6">
        <f t="shared" si="38"/>
        <v>0</v>
      </c>
    </row>
    <row r="25" spans="1:103">
      <c r="A25" s="4" t="s">
        <v>20</v>
      </c>
      <c r="B25" s="5">
        <v>0</v>
      </c>
      <c r="C25" s="5">
        <v>507</v>
      </c>
      <c r="D25" s="5">
        <v>0</v>
      </c>
      <c r="E25" s="5">
        <v>0</v>
      </c>
      <c r="F25" s="5">
        <f t="shared" si="22"/>
        <v>507</v>
      </c>
      <c r="G25" s="6"/>
      <c r="H25" s="1"/>
      <c r="I25" s="4" t="s">
        <v>20</v>
      </c>
      <c r="J25" s="5"/>
      <c r="K25" s="5"/>
      <c r="L25" s="5"/>
      <c r="M25" s="5"/>
      <c r="N25" s="5">
        <f t="shared" si="23"/>
        <v>0</v>
      </c>
      <c r="O25" s="6"/>
      <c r="P25" s="1"/>
      <c r="Q25" s="4" t="s">
        <v>20</v>
      </c>
      <c r="R25" s="5"/>
      <c r="S25" s="5"/>
      <c r="T25" s="5"/>
      <c r="U25" s="5"/>
      <c r="V25" s="5">
        <f t="shared" si="24"/>
        <v>0</v>
      </c>
      <c r="W25" s="6"/>
      <c r="X25" s="1"/>
      <c r="Y25" s="4" t="s">
        <v>20</v>
      </c>
      <c r="Z25" s="7"/>
      <c r="AA25" s="7"/>
      <c r="AB25" s="7"/>
      <c r="AC25" s="7"/>
      <c r="AD25" s="7">
        <f t="shared" si="25"/>
        <v>0</v>
      </c>
      <c r="AE25" s="8"/>
      <c r="AF25" s="1"/>
      <c r="AG25" s="4" t="s">
        <v>20</v>
      </c>
      <c r="AH25" s="7"/>
      <c r="AI25" s="7"/>
      <c r="AJ25" s="7"/>
      <c r="AK25" s="7"/>
      <c r="AL25" s="7">
        <f t="shared" si="26"/>
        <v>0</v>
      </c>
      <c r="AM25" s="8"/>
      <c r="AN25" s="1"/>
      <c r="AO25" s="4" t="s">
        <v>20</v>
      </c>
      <c r="AP25" s="5"/>
      <c r="AQ25" s="5"/>
      <c r="AR25" s="5"/>
      <c r="AS25" s="5"/>
      <c r="AT25" s="5">
        <f t="shared" si="27"/>
        <v>0</v>
      </c>
      <c r="AU25" s="6"/>
      <c r="AV25" s="1"/>
      <c r="AW25" s="4" t="s">
        <v>20</v>
      </c>
      <c r="AX25" s="5"/>
      <c r="AY25" s="5"/>
      <c r="AZ25" s="5"/>
      <c r="BA25" s="5"/>
      <c r="BB25" s="5">
        <f t="shared" si="28"/>
        <v>0</v>
      </c>
      <c r="BC25" s="6"/>
      <c r="BD25" s="1"/>
      <c r="BE25" s="4" t="s">
        <v>20</v>
      </c>
      <c r="BF25" s="7"/>
      <c r="BG25" s="7"/>
      <c r="BH25" s="7"/>
      <c r="BI25" s="7"/>
      <c r="BJ25" s="7">
        <f t="shared" si="29"/>
        <v>0</v>
      </c>
      <c r="BK25" s="8"/>
      <c r="BL25" s="1"/>
      <c r="BM25" s="4" t="s">
        <v>20</v>
      </c>
      <c r="BN25" s="7"/>
      <c r="BO25" s="7"/>
      <c r="BP25" s="7"/>
      <c r="BQ25" s="7"/>
      <c r="BR25" s="7">
        <f t="shared" si="30"/>
        <v>0</v>
      </c>
      <c r="BS25" s="8"/>
      <c r="BT25" s="1"/>
      <c r="BU25" s="4" t="s">
        <v>20</v>
      </c>
      <c r="BV25" s="5"/>
      <c r="BW25" s="5"/>
      <c r="BX25" s="5"/>
      <c r="BY25" s="5"/>
      <c r="BZ25" s="5">
        <f t="shared" si="31"/>
        <v>0</v>
      </c>
      <c r="CA25" s="8"/>
      <c r="CB25" s="1"/>
      <c r="CC25" s="4" t="s">
        <v>20</v>
      </c>
      <c r="CD25" s="5"/>
      <c r="CE25" s="5"/>
      <c r="CF25" s="5"/>
      <c r="CG25" s="5"/>
      <c r="CH25" s="5">
        <f t="shared" si="32"/>
        <v>0</v>
      </c>
      <c r="CI25" s="6"/>
      <c r="CJ25" s="1"/>
      <c r="CK25" s="4" t="s">
        <v>20</v>
      </c>
      <c r="CL25" s="5"/>
      <c r="CM25" s="5"/>
      <c r="CN25" s="5"/>
      <c r="CO25" s="5"/>
      <c r="CP25" s="5">
        <f t="shared" si="33"/>
        <v>0</v>
      </c>
      <c r="CQ25" s="6"/>
      <c r="CS25" s="4" t="s">
        <v>20</v>
      </c>
      <c r="CT25" s="5">
        <f t="shared" si="34"/>
        <v>0</v>
      </c>
      <c r="CU25" s="5">
        <f t="shared" si="35"/>
        <v>507</v>
      </c>
      <c r="CV25" s="5">
        <f t="shared" si="36"/>
        <v>0</v>
      </c>
      <c r="CW25" s="5">
        <f t="shared" si="21"/>
        <v>0</v>
      </c>
      <c r="CX25" s="7">
        <f t="shared" si="37"/>
        <v>507</v>
      </c>
      <c r="CY25" s="6">
        <f t="shared" si="38"/>
        <v>0</v>
      </c>
    </row>
    <row r="26" spans="1:103">
      <c r="A26" s="4" t="s">
        <v>21</v>
      </c>
      <c r="B26" s="5">
        <v>0</v>
      </c>
      <c r="C26" s="5">
        <v>640</v>
      </c>
      <c r="D26" s="5">
        <v>0</v>
      </c>
      <c r="E26" s="5">
        <v>0</v>
      </c>
      <c r="F26" s="5">
        <f t="shared" si="22"/>
        <v>640</v>
      </c>
      <c r="G26" s="6"/>
      <c r="H26" s="1"/>
      <c r="I26" s="4" t="s">
        <v>21</v>
      </c>
      <c r="J26" s="5"/>
      <c r="K26" s="5"/>
      <c r="L26" s="5"/>
      <c r="M26" s="5"/>
      <c r="N26" s="5">
        <f t="shared" si="23"/>
        <v>0</v>
      </c>
      <c r="O26" s="6"/>
      <c r="P26" s="1"/>
      <c r="Q26" s="4" t="s">
        <v>21</v>
      </c>
      <c r="R26" s="5"/>
      <c r="S26" s="5"/>
      <c r="T26" s="5"/>
      <c r="U26" s="5"/>
      <c r="V26" s="5">
        <f t="shared" si="24"/>
        <v>0</v>
      </c>
      <c r="W26" s="6"/>
      <c r="X26" s="1"/>
      <c r="Y26" s="4" t="s">
        <v>21</v>
      </c>
      <c r="Z26" s="7"/>
      <c r="AA26" s="7"/>
      <c r="AB26" s="7"/>
      <c r="AC26" s="7"/>
      <c r="AD26" s="7">
        <f t="shared" si="25"/>
        <v>0</v>
      </c>
      <c r="AE26" s="8"/>
      <c r="AF26" s="1"/>
      <c r="AG26" s="4" t="s">
        <v>21</v>
      </c>
      <c r="AH26" s="7"/>
      <c r="AI26" s="7"/>
      <c r="AJ26" s="7"/>
      <c r="AK26" s="7"/>
      <c r="AL26" s="7">
        <f t="shared" si="26"/>
        <v>0</v>
      </c>
      <c r="AM26" s="8"/>
      <c r="AN26" s="1"/>
      <c r="AO26" s="4" t="s">
        <v>21</v>
      </c>
      <c r="AP26" s="5"/>
      <c r="AQ26" s="5"/>
      <c r="AR26" s="5"/>
      <c r="AS26" s="5"/>
      <c r="AT26" s="5">
        <f t="shared" si="27"/>
        <v>0</v>
      </c>
      <c r="AU26" s="6"/>
      <c r="AV26" s="1"/>
      <c r="AW26" s="4" t="s">
        <v>21</v>
      </c>
      <c r="AX26" s="5"/>
      <c r="AY26" s="5"/>
      <c r="AZ26" s="5"/>
      <c r="BA26" s="5"/>
      <c r="BB26" s="5">
        <f t="shared" si="28"/>
        <v>0</v>
      </c>
      <c r="BC26" s="6"/>
      <c r="BD26" s="1"/>
      <c r="BE26" s="4" t="s">
        <v>21</v>
      </c>
      <c r="BF26" s="7"/>
      <c r="BG26" s="7"/>
      <c r="BH26" s="7"/>
      <c r="BI26" s="7"/>
      <c r="BJ26" s="7">
        <f t="shared" si="29"/>
        <v>0</v>
      </c>
      <c r="BK26" s="8"/>
      <c r="BL26" s="1"/>
      <c r="BM26" s="4" t="s">
        <v>21</v>
      </c>
      <c r="BN26" s="7"/>
      <c r="BO26" s="7"/>
      <c r="BP26" s="7"/>
      <c r="BQ26" s="7"/>
      <c r="BR26" s="7">
        <f t="shared" si="30"/>
        <v>0</v>
      </c>
      <c r="BS26" s="8"/>
      <c r="BT26" s="1"/>
      <c r="BU26" s="4" t="s">
        <v>21</v>
      </c>
      <c r="BV26" s="5"/>
      <c r="BW26" s="5"/>
      <c r="BX26" s="5"/>
      <c r="BY26" s="5"/>
      <c r="BZ26" s="5">
        <f t="shared" si="31"/>
        <v>0</v>
      </c>
      <c r="CA26" s="8"/>
      <c r="CB26" s="1"/>
      <c r="CC26" s="4" t="s">
        <v>21</v>
      </c>
      <c r="CD26" s="5"/>
      <c r="CE26" s="5"/>
      <c r="CF26" s="5"/>
      <c r="CG26" s="5"/>
      <c r="CH26" s="5">
        <f t="shared" si="32"/>
        <v>0</v>
      </c>
      <c r="CI26" s="6"/>
      <c r="CJ26" s="1"/>
      <c r="CK26" s="4" t="s">
        <v>21</v>
      </c>
      <c r="CL26" s="5"/>
      <c r="CM26" s="5"/>
      <c r="CN26" s="5"/>
      <c r="CO26" s="5"/>
      <c r="CP26" s="5">
        <f t="shared" si="33"/>
        <v>0</v>
      </c>
      <c r="CQ26" s="6"/>
      <c r="CS26" s="4" t="s">
        <v>21</v>
      </c>
      <c r="CT26" s="5">
        <f t="shared" si="34"/>
        <v>0</v>
      </c>
      <c r="CU26" s="5">
        <f t="shared" si="35"/>
        <v>640</v>
      </c>
      <c r="CV26" s="5">
        <f t="shared" si="36"/>
        <v>0</v>
      </c>
      <c r="CW26" s="5">
        <f t="shared" si="21"/>
        <v>0</v>
      </c>
      <c r="CX26" s="7">
        <f t="shared" si="37"/>
        <v>640</v>
      </c>
      <c r="CY26" s="6">
        <f t="shared" si="38"/>
        <v>0</v>
      </c>
    </row>
    <row r="27" spans="1:103">
      <c r="A27" s="4" t="s">
        <v>53</v>
      </c>
      <c r="B27" s="5">
        <v>0</v>
      </c>
      <c r="C27" s="5">
        <v>455</v>
      </c>
      <c r="D27" s="5">
        <v>0</v>
      </c>
      <c r="E27" s="5">
        <v>0</v>
      </c>
      <c r="F27" s="5">
        <f t="shared" si="22"/>
        <v>455</v>
      </c>
      <c r="G27" s="6"/>
      <c r="H27" s="1"/>
      <c r="I27" s="4" t="s">
        <v>53</v>
      </c>
      <c r="J27" s="5"/>
      <c r="K27" s="5"/>
      <c r="L27" s="5"/>
      <c r="M27" s="5"/>
      <c r="N27" s="5">
        <f t="shared" si="23"/>
        <v>0</v>
      </c>
      <c r="O27" s="6"/>
      <c r="P27" s="1"/>
      <c r="Q27" s="4" t="s">
        <v>53</v>
      </c>
      <c r="R27" s="5"/>
      <c r="S27" s="5"/>
      <c r="T27" s="5"/>
      <c r="U27" s="5"/>
      <c r="V27" s="5">
        <f t="shared" si="24"/>
        <v>0</v>
      </c>
      <c r="W27" s="6"/>
      <c r="X27" s="1"/>
      <c r="Y27" s="4" t="s">
        <v>53</v>
      </c>
      <c r="Z27" s="7"/>
      <c r="AA27" s="7"/>
      <c r="AB27" s="7"/>
      <c r="AC27" s="7"/>
      <c r="AD27" s="7">
        <f t="shared" si="25"/>
        <v>0</v>
      </c>
      <c r="AE27" s="8"/>
      <c r="AF27" s="1"/>
      <c r="AG27" s="4" t="s">
        <v>53</v>
      </c>
      <c r="AH27" s="7"/>
      <c r="AI27" s="7"/>
      <c r="AJ27" s="7"/>
      <c r="AK27" s="7"/>
      <c r="AL27" s="7"/>
      <c r="AM27" s="8"/>
      <c r="AN27" s="1"/>
      <c r="AO27" s="4" t="s">
        <v>53</v>
      </c>
      <c r="AP27" s="5"/>
      <c r="AQ27" s="5"/>
      <c r="AR27" s="5"/>
      <c r="AS27" s="5"/>
      <c r="AT27" s="5">
        <f t="shared" si="27"/>
        <v>0</v>
      </c>
      <c r="AU27" s="6"/>
      <c r="AV27" s="1"/>
      <c r="AW27" s="4" t="s">
        <v>53</v>
      </c>
      <c r="AX27" s="5"/>
      <c r="AY27" s="5"/>
      <c r="AZ27" s="5"/>
      <c r="BA27" s="5"/>
      <c r="BB27" s="5">
        <f t="shared" si="28"/>
        <v>0</v>
      </c>
      <c r="BC27" s="6"/>
      <c r="BD27" s="1"/>
      <c r="BE27" s="4" t="s">
        <v>53</v>
      </c>
      <c r="BF27" s="7"/>
      <c r="BG27" s="7"/>
      <c r="BH27" s="7"/>
      <c r="BI27" s="7"/>
      <c r="BJ27" s="7">
        <f t="shared" si="29"/>
        <v>0</v>
      </c>
      <c r="BK27" s="8"/>
      <c r="BL27" s="1"/>
      <c r="BM27" s="4" t="s">
        <v>53</v>
      </c>
      <c r="BN27" s="7"/>
      <c r="BO27" s="7"/>
      <c r="BP27" s="7"/>
      <c r="BQ27" s="7"/>
      <c r="BR27" s="7">
        <f t="shared" si="30"/>
        <v>0</v>
      </c>
      <c r="BS27" s="8"/>
      <c r="BT27" s="1"/>
      <c r="BU27" s="4" t="s">
        <v>53</v>
      </c>
      <c r="BV27" s="5"/>
      <c r="BW27" s="5"/>
      <c r="BX27" s="5"/>
      <c r="BY27" s="5"/>
      <c r="BZ27" s="5">
        <f t="shared" si="31"/>
        <v>0</v>
      </c>
      <c r="CA27" s="8"/>
      <c r="CB27" s="1"/>
      <c r="CC27" s="4" t="s">
        <v>53</v>
      </c>
      <c r="CD27" s="5"/>
      <c r="CE27" s="5"/>
      <c r="CF27" s="5"/>
      <c r="CG27" s="5"/>
      <c r="CH27" s="5">
        <f t="shared" si="32"/>
        <v>0</v>
      </c>
      <c r="CI27" s="6"/>
      <c r="CJ27" s="1"/>
      <c r="CK27" s="4" t="s">
        <v>53</v>
      </c>
      <c r="CL27" s="5"/>
      <c r="CM27" s="5"/>
      <c r="CN27" s="5"/>
      <c r="CO27" s="5"/>
      <c r="CP27" s="5">
        <f t="shared" si="33"/>
        <v>0</v>
      </c>
      <c r="CQ27" s="6"/>
      <c r="CS27" s="4" t="s">
        <v>53</v>
      </c>
      <c r="CT27" s="5">
        <f t="shared" si="34"/>
        <v>0</v>
      </c>
      <c r="CU27" s="5">
        <f t="shared" si="35"/>
        <v>455</v>
      </c>
      <c r="CV27" s="5">
        <f t="shared" si="36"/>
        <v>0</v>
      </c>
      <c r="CW27" s="5">
        <f t="shared" si="21"/>
        <v>0</v>
      </c>
      <c r="CX27" s="7">
        <f t="shared" si="37"/>
        <v>455</v>
      </c>
      <c r="CY27" s="6">
        <f t="shared" si="38"/>
        <v>0</v>
      </c>
    </row>
    <row r="28" spans="1:103">
      <c r="A28" s="18" t="s">
        <v>22</v>
      </c>
      <c r="B28" s="19">
        <f>SUM(B17:B27)</f>
        <v>5283</v>
      </c>
      <c r="C28" s="19">
        <f>SUM(C17:C27)</f>
        <v>28603</v>
      </c>
      <c r="D28" s="19">
        <f>SUM(D17:D27)</f>
        <v>11044</v>
      </c>
      <c r="E28" s="19">
        <f>SUM(E17:E27)</f>
        <v>10317</v>
      </c>
      <c r="F28" s="19">
        <f>SUM(B28:E28)</f>
        <v>55247</v>
      </c>
      <c r="G28" s="20">
        <f>SUM(G17:G27)</f>
        <v>0</v>
      </c>
      <c r="H28" s="1"/>
      <c r="I28" s="18" t="s">
        <v>22</v>
      </c>
      <c r="J28" s="19">
        <f>SUM(J17:J27)</f>
        <v>0</v>
      </c>
      <c r="K28" s="19">
        <f>SUM(K17:K27)</f>
        <v>0</v>
      </c>
      <c r="L28" s="19">
        <f>SUM(L17:L27)</f>
        <v>0</v>
      </c>
      <c r="M28" s="19">
        <f>SUM(M17:M27)</f>
        <v>0</v>
      </c>
      <c r="N28" s="19">
        <f>SUM(J28:M28)</f>
        <v>0</v>
      </c>
      <c r="O28" s="20">
        <f>SUM(O17:O27)</f>
        <v>0</v>
      </c>
      <c r="P28" s="1"/>
      <c r="Q28" s="18" t="s">
        <v>22</v>
      </c>
      <c r="R28" s="19">
        <f>SUM(R17:R27)</f>
        <v>0</v>
      </c>
      <c r="S28" s="19">
        <f t="shared" ref="S28:U28" si="39">SUM(S17:S27)</f>
        <v>0</v>
      </c>
      <c r="T28" s="19">
        <f t="shared" si="39"/>
        <v>0</v>
      </c>
      <c r="U28" s="19">
        <f t="shared" si="39"/>
        <v>0</v>
      </c>
      <c r="V28" s="19">
        <f>SUM(R28:U28)</f>
        <v>0</v>
      </c>
      <c r="W28" s="20">
        <f>SUM(W17:W26)</f>
        <v>0</v>
      </c>
      <c r="X28" s="1"/>
      <c r="Y28" s="18" t="s">
        <v>22</v>
      </c>
      <c r="Z28" s="17">
        <f>SUM(Z17:Z27)</f>
        <v>0</v>
      </c>
      <c r="AA28" s="17">
        <f t="shared" ref="AA28:AC28" si="40">SUM(AA17:AA27)</f>
        <v>0</v>
      </c>
      <c r="AB28" s="17">
        <f t="shared" si="40"/>
        <v>0</v>
      </c>
      <c r="AC28" s="17">
        <f t="shared" si="40"/>
        <v>0</v>
      </c>
      <c r="AD28" s="17">
        <f>SUM(Z28:AC28)</f>
        <v>0</v>
      </c>
      <c r="AE28" s="24">
        <f>SUM(AE17:AE26)</f>
        <v>0</v>
      </c>
      <c r="AF28" s="1"/>
      <c r="AG28" s="18" t="s">
        <v>22</v>
      </c>
      <c r="AH28" s="17">
        <f>SUM(AH17:AH26)</f>
        <v>0</v>
      </c>
      <c r="AI28" s="17">
        <f>SUM(AI17:AI26)</f>
        <v>0</v>
      </c>
      <c r="AJ28" s="17">
        <f>SUM(AJ17:AJ26)</f>
        <v>0</v>
      </c>
      <c r="AK28" s="17">
        <f>SUM(AK17:AK26)</f>
        <v>0</v>
      </c>
      <c r="AL28" s="17">
        <f>SUM(AH28:AK28)</f>
        <v>0</v>
      </c>
      <c r="AM28" s="24">
        <f>SUM(AM17:AM26)</f>
        <v>0</v>
      </c>
      <c r="AN28" s="1"/>
      <c r="AO28" s="18" t="s">
        <v>22</v>
      </c>
      <c r="AP28" s="19">
        <f>SUM(AP17:AP27)</f>
        <v>0</v>
      </c>
      <c r="AQ28" s="19">
        <f>SUM(AQ17:AQ27)</f>
        <v>0</v>
      </c>
      <c r="AR28" s="19">
        <f>SUM(AR17:AR27)</f>
        <v>0</v>
      </c>
      <c r="AS28" s="19">
        <f>SUM(AS17:AS27)</f>
        <v>0</v>
      </c>
      <c r="AT28" s="19">
        <f>SUM(AT17:AT27)</f>
        <v>0</v>
      </c>
      <c r="AU28" s="20">
        <f>SUM(AU17:AU26)</f>
        <v>0</v>
      </c>
      <c r="AV28" s="1"/>
      <c r="AW28" s="18" t="s">
        <v>22</v>
      </c>
      <c r="AX28" s="19">
        <f>SUM(AX17:AX27)</f>
        <v>0</v>
      </c>
      <c r="AY28" s="19">
        <f t="shared" ref="AY28:BB28" si="41">SUM(AY17:AY27)</f>
        <v>0</v>
      </c>
      <c r="AZ28" s="19">
        <f t="shared" si="41"/>
        <v>0</v>
      </c>
      <c r="BA28" s="19">
        <f t="shared" si="41"/>
        <v>0</v>
      </c>
      <c r="BB28" s="19">
        <f t="shared" si="41"/>
        <v>0</v>
      </c>
      <c r="BC28" s="20">
        <f>SUM(BC17:BC26)</f>
        <v>0</v>
      </c>
      <c r="BD28" s="1"/>
      <c r="BE28" s="18" t="s">
        <v>22</v>
      </c>
      <c r="BF28" s="17">
        <f>SUM(BF17:BF27)</f>
        <v>0</v>
      </c>
      <c r="BG28" s="17">
        <f t="shared" ref="BG28:BI28" si="42">SUM(BG17:BG27)</f>
        <v>0</v>
      </c>
      <c r="BH28" s="17">
        <f t="shared" si="42"/>
        <v>0</v>
      </c>
      <c r="BI28" s="17">
        <f t="shared" si="42"/>
        <v>0</v>
      </c>
      <c r="BJ28" s="17">
        <f>SUM(BJ17:BJ27)</f>
        <v>0</v>
      </c>
      <c r="BK28" s="24">
        <f>SUM(BK17:BK26)</f>
        <v>0</v>
      </c>
      <c r="BL28" s="1"/>
      <c r="BM28" s="18" t="s">
        <v>22</v>
      </c>
      <c r="BN28" s="17">
        <f>SUM(BN17:BN27)</f>
        <v>0</v>
      </c>
      <c r="BO28" s="17">
        <f>SUM(BO17:BO27)</f>
        <v>0</v>
      </c>
      <c r="BP28" s="17">
        <f t="shared" ref="BP28:BQ28" si="43">SUM(BP17:BP27)</f>
        <v>0</v>
      </c>
      <c r="BQ28" s="17">
        <f t="shared" si="43"/>
        <v>0</v>
      </c>
      <c r="BR28" s="17">
        <f>SUM(BN28:BQ28)</f>
        <v>0</v>
      </c>
      <c r="BS28" s="24">
        <f>SUM(BS17:BS26)</f>
        <v>0</v>
      </c>
      <c r="BT28" s="1"/>
      <c r="BU28" s="18" t="s">
        <v>22</v>
      </c>
      <c r="BV28" s="19">
        <f>SUM(BV17:BV27)</f>
        <v>0</v>
      </c>
      <c r="BW28" s="19">
        <f>SUM(BW17:BW27)</f>
        <v>0</v>
      </c>
      <c r="BX28" s="19">
        <f>SUM(BX17:BX27)</f>
        <v>0</v>
      </c>
      <c r="BY28" s="19">
        <f>SUM(BY17:BY27)</f>
        <v>0</v>
      </c>
      <c r="BZ28" s="19">
        <f>SUM(BV28:BY28)</f>
        <v>0</v>
      </c>
      <c r="CA28" s="24">
        <f>SUM(CA17:CA26)</f>
        <v>0</v>
      </c>
      <c r="CB28" s="1"/>
      <c r="CC28" s="18" t="s">
        <v>22</v>
      </c>
      <c r="CD28" s="19">
        <f>SUM(CD17:CD27)</f>
        <v>0</v>
      </c>
      <c r="CE28" s="19">
        <f t="shared" ref="CE28:CG28" si="44">SUM(CE17:CE27)</f>
        <v>0</v>
      </c>
      <c r="CF28" s="19">
        <f t="shared" si="44"/>
        <v>0</v>
      </c>
      <c r="CG28" s="19">
        <f t="shared" si="44"/>
        <v>0</v>
      </c>
      <c r="CH28" s="19">
        <f>SUM(CD28:CG28)</f>
        <v>0</v>
      </c>
      <c r="CI28" s="20">
        <f>SUM(CI17:CI26)</f>
        <v>0</v>
      </c>
      <c r="CJ28" s="1"/>
      <c r="CK28" s="18" t="s">
        <v>22</v>
      </c>
      <c r="CL28" s="19">
        <f>SUM(CL17:CL27)</f>
        <v>0</v>
      </c>
      <c r="CM28" s="19">
        <f t="shared" ref="CM28:CP28" si="45">SUM(CM17:CM27)</f>
        <v>0</v>
      </c>
      <c r="CN28" s="19">
        <f t="shared" si="45"/>
        <v>0</v>
      </c>
      <c r="CO28" s="19">
        <f t="shared" si="45"/>
        <v>0</v>
      </c>
      <c r="CP28" s="19">
        <f t="shared" si="45"/>
        <v>0</v>
      </c>
      <c r="CQ28" s="20">
        <f>SUM(CQ17:CQ26)</f>
        <v>0</v>
      </c>
      <c r="CS28" s="18" t="s">
        <v>22</v>
      </c>
      <c r="CT28" s="19">
        <f>SUM(CT17:CT27)</f>
        <v>5283</v>
      </c>
      <c r="CU28" s="19">
        <f t="shared" ref="CU28:CW28" si="46">SUM(CU17:CU27)</f>
        <v>28603</v>
      </c>
      <c r="CV28" s="19">
        <f t="shared" si="46"/>
        <v>11044</v>
      </c>
      <c r="CW28" s="19">
        <f t="shared" si="46"/>
        <v>10317</v>
      </c>
      <c r="CX28" s="19">
        <f>SUM(CX17:CX27)</f>
        <v>55247</v>
      </c>
      <c r="CY28" s="24">
        <f>SUM(CY17:CY26)</f>
        <v>0</v>
      </c>
    </row>
    <row r="29" spans="1:103" ht="13.5" thickBot="1">
      <c r="A29" s="21" t="s">
        <v>23</v>
      </c>
      <c r="B29" s="22">
        <f>B16+B28</f>
        <v>6702</v>
      </c>
      <c r="C29" s="22">
        <f>C16+C28</f>
        <v>44787</v>
      </c>
      <c r="D29" s="22">
        <f>D16+D28</f>
        <v>13759</v>
      </c>
      <c r="E29" s="22">
        <f>E16+E28</f>
        <v>10400</v>
      </c>
      <c r="F29" s="22">
        <f>SUM(B29:E29)</f>
        <v>75648</v>
      </c>
      <c r="G29" s="23">
        <f>G16+G28</f>
        <v>0</v>
      </c>
      <c r="H29" s="1"/>
      <c r="I29" s="21" t="s">
        <v>23</v>
      </c>
      <c r="J29" s="22">
        <f>J16+J28</f>
        <v>0</v>
      </c>
      <c r="K29" s="22">
        <f>K16+K28</f>
        <v>0</v>
      </c>
      <c r="L29" s="22">
        <f>L16+L28</f>
        <v>0</v>
      </c>
      <c r="M29" s="22">
        <f>M16+M28</f>
        <v>0</v>
      </c>
      <c r="N29" s="22">
        <f>SUM(J29:M29)</f>
        <v>0</v>
      </c>
      <c r="O29" s="23">
        <f>O16+O28</f>
        <v>0</v>
      </c>
      <c r="P29" s="1"/>
      <c r="Q29" s="21" t="s">
        <v>23</v>
      </c>
      <c r="R29" s="22">
        <f>R16+R28</f>
        <v>0</v>
      </c>
      <c r="S29" s="22">
        <f>S16+S28</f>
        <v>0</v>
      </c>
      <c r="T29" s="22">
        <f>T16+T28</f>
        <v>0</v>
      </c>
      <c r="U29" s="22">
        <f>U16+U28</f>
        <v>0</v>
      </c>
      <c r="V29" s="22">
        <f>SUM(R29:U29)</f>
        <v>0</v>
      </c>
      <c r="W29" s="23">
        <f>W16+W28</f>
        <v>0</v>
      </c>
      <c r="X29" s="1"/>
      <c r="Y29" s="21" t="s">
        <v>23</v>
      </c>
      <c r="Z29" s="25">
        <f>Z16+Z28</f>
        <v>0</v>
      </c>
      <c r="AA29" s="25">
        <f>AA16+AA28</f>
        <v>0</v>
      </c>
      <c r="AB29" s="25">
        <f>AB16+AB28</f>
        <v>0</v>
      </c>
      <c r="AC29" s="25">
        <f>AC16+AC28</f>
        <v>0</v>
      </c>
      <c r="AD29" s="25">
        <f>SUM(Z29:AC29)</f>
        <v>0</v>
      </c>
      <c r="AE29" s="26">
        <f>AE16+AE28</f>
        <v>0</v>
      </c>
      <c r="AF29" s="1"/>
      <c r="AG29" s="21" t="s">
        <v>23</v>
      </c>
      <c r="AH29" s="25">
        <f>AH16+AH28</f>
        <v>0</v>
      </c>
      <c r="AI29" s="25">
        <f>AI16+AI28</f>
        <v>0</v>
      </c>
      <c r="AJ29" s="25">
        <f>AJ16+AJ28</f>
        <v>0</v>
      </c>
      <c r="AK29" s="25">
        <f>AK16+AK28</f>
        <v>0</v>
      </c>
      <c r="AL29" s="25">
        <f>SUM(AH29:AK29)</f>
        <v>0</v>
      </c>
      <c r="AM29" s="26">
        <f>AM16+AM28</f>
        <v>0</v>
      </c>
      <c r="AN29" s="1"/>
      <c r="AO29" s="21" t="s">
        <v>23</v>
      </c>
      <c r="AP29" s="22">
        <f t="shared" ref="AP29:AU29" si="47">AP16+AP28</f>
        <v>0</v>
      </c>
      <c r="AQ29" s="22">
        <f t="shared" si="47"/>
        <v>0</v>
      </c>
      <c r="AR29" s="22">
        <f t="shared" si="47"/>
        <v>0</v>
      </c>
      <c r="AS29" s="22">
        <f t="shared" si="47"/>
        <v>0</v>
      </c>
      <c r="AT29" s="22">
        <f t="shared" si="47"/>
        <v>0</v>
      </c>
      <c r="AU29" s="23">
        <f t="shared" si="47"/>
        <v>0</v>
      </c>
      <c r="AV29" s="1"/>
      <c r="AW29" s="21" t="s">
        <v>23</v>
      </c>
      <c r="AX29" s="22">
        <f>AX16+AX28</f>
        <v>0</v>
      </c>
      <c r="AY29" s="22">
        <f t="shared" ref="AY29:BB29" si="48">AY16+AY28</f>
        <v>0</v>
      </c>
      <c r="AZ29" s="22">
        <f t="shared" si="48"/>
        <v>0</v>
      </c>
      <c r="BA29" s="22">
        <f t="shared" si="48"/>
        <v>0</v>
      </c>
      <c r="BB29" s="22">
        <f t="shared" si="48"/>
        <v>0</v>
      </c>
      <c r="BC29" s="23">
        <f>BC16+BC28</f>
        <v>0</v>
      </c>
      <c r="BD29" s="1"/>
      <c r="BE29" s="21" t="s">
        <v>23</v>
      </c>
      <c r="BF29" s="25">
        <f t="shared" ref="BF29:BK29" si="49">BF16+BF28</f>
        <v>0</v>
      </c>
      <c r="BG29" s="25">
        <f t="shared" si="49"/>
        <v>0</v>
      </c>
      <c r="BH29" s="25">
        <f t="shared" si="49"/>
        <v>0</v>
      </c>
      <c r="BI29" s="25">
        <f t="shared" si="49"/>
        <v>0</v>
      </c>
      <c r="BJ29" s="25">
        <f t="shared" si="49"/>
        <v>0</v>
      </c>
      <c r="BK29" s="26">
        <f t="shared" si="49"/>
        <v>0</v>
      </c>
      <c r="BL29" s="1"/>
      <c r="BM29" s="21" t="s">
        <v>23</v>
      </c>
      <c r="BN29" s="25">
        <f>BN16+BN28</f>
        <v>0</v>
      </c>
      <c r="BO29" s="25">
        <f>BO16+BO28</f>
        <v>0</v>
      </c>
      <c r="BP29" s="25">
        <f>BP16+BP28</f>
        <v>0</v>
      </c>
      <c r="BQ29" s="25">
        <f>BQ16+BQ28</f>
        <v>0</v>
      </c>
      <c r="BR29" s="25">
        <f>SUM(BN29:BQ29)</f>
        <v>0</v>
      </c>
      <c r="BS29" s="26">
        <f>BS16+BS28</f>
        <v>0</v>
      </c>
      <c r="BT29" s="1"/>
      <c r="BU29" s="21" t="s">
        <v>23</v>
      </c>
      <c r="BV29" s="22">
        <f>BV16+BV28</f>
        <v>0</v>
      </c>
      <c r="BW29" s="22">
        <f>BW16+BW28</f>
        <v>0</v>
      </c>
      <c r="BX29" s="22">
        <f>BX16+BX28</f>
        <v>0</v>
      </c>
      <c r="BY29" s="22">
        <f>BY16+BY28</f>
        <v>0</v>
      </c>
      <c r="BZ29" s="22">
        <f>SUM(BV29:BY29)</f>
        <v>0</v>
      </c>
      <c r="CA29" s="26">
        <f>CA16+CA28</f>
        <v>0</v>
      </c>
      <c r="CB29" s="1"/>
      <c r="CC29" s="21" t="s">
        <v>23</v>
      </c>
      <c r="CD29" s="22">
        <f>CD16+CD28</f>
        <v>0</v>
      </c>
      <c r="CE29" s="22">
        <f>CE16+CE28</f>
        <v>0</v>
      </c>
      <c r="CF29" s="22">
        <f>CF16+CF28</f>
        <v>0</v>
      </c>
      <c r="CG29" s="22">
        <f>CG16+CG28</f>
        <v>0</v>
      </c>
      <c r="CH29" s="22">
        <f>SUM(CD29:CG29)</f>
        <v>0</v>
      </c>
      <c r="CI29" s="23">
        <f>CI16+CI28</f>
        <v>0</v>
      </c>
      <c r="CJ29" s="1"/>
      <c r="CK29" s="21" t="s">
        <v>23</v>
      </c>
      <c r="CL29" s="22">
        <f>CL16+CL28</f>
        <v>0</v>
      </c>
      <c r="CM29" s="22">
        <f>CM16+CM28</f>
        <v>0</v>
      </c>
      <c r="CN29" s="22">
        <f>CN16+CN28</f>
        <v>0</v>
      </c>
      <c r="CO29" s="22">
        <f>CO16+CO28</f>
        <v>0</v>
      </c>
      <c r="CP29" s="22">
        <f>SUM(CL29:CO29)</f>
        <v>0</v>
      </c>
      <c r="CQ29" s="23">
        <f>CQ16+CQ28</f>
        <v>0</v>
      </c>
      <c r="CS29" s="21" t="s">
        <v>23</v>
      </c>
      <c r="CT29" s="22">
        <f>CT16+CT28</f>
        <v>6702</v>
      </c>
      <c r="CU29" s="22">
        <f t="shared" ref="CU29:CX29" si="50">CU16+CU28</f>
        <v>44787</v>
      </c>
      <c r="CV29" s="22">
        <f t="shared" si="50"/>
        <v>13759</v>
      </c>
      <c r="CW29" s="22">
        <f t="shared" si="50"/>
        <v>10400</v>
      </c>
      <c r="CX29" s="22">
        <f t="shared" si="50"/>
        <v>75648</v>
      </c>
      <c r="CY29" s="26">
        <f>CY16+CY28</f>
        <v>0</v>
      </c>
    </row>
    <row r="30" spans="1:103" ht="13.5" thickTop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3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103">
      <c r="A31" s="1"/>
      <c r="B31" s="1" t="s">
        <v>56</v>
      </c>
      <c r="C31" s="1"/>
      <c r="D31" s="1"/>
      <c r="E31" s="49"/>
      <c r="F31" s="1"/>
      <c r="G31" s="1"/>
      <c r="H31" s="1"/>
      <c r="I31" s="1" t="s">
        <v>56</v>
      </c>
      <c r="J31" s="1"/>
      <c r="K31" s="1"/>
      <c r="L31" s="1"/>
      <c r="M31" s="1"/>
      <c r="N31" s="1"/>
      <c r="O31" s="1"/>
      <c r="P31" s="1"/>
      <c r="Q31" s="45" t="s">
        <v>56</v>
      </c>
      <c r="R31" s="45"/>
      <c r="S31" s="1"/>
      <c r="T31" s="1"/>
      <c r="U31" s="1"/>
      <c r="V31" s="1"/>
      <c r="W31" s="1"/>
      <c r="X31" s="1"/>
      <c r="Y31" s="1" t="s">
        <v>56</v>
      </c>
      <c r="Z31" s="1"/>
      <c r="AA31" s="1"/>
      <c r="AB31" s="1"/>
      <c r="AC31" s="1"/>
      <c r="AD31" s="1"/>
      <c r="AE31" s="1"/>
      <c r="AF31" s="1"/>
      <c r="AG31" s="47" t="s">
        <v>56</v>
      </c>
      <c r="AH31" s="47"/>
      <c r="AI31" s="1"/>
      <c r="AJ31" s="1"/>
      <c r="AK31" s="1"/>
      <c r="AL31" s="1"/>
      <c r="AM31" s="1"/>
      <c r="AN31" s="1"/>
      <c r="AO31" s="47" t="s">
        <v>56</v>
      </c>
      <c r="AP31" s="47"/>
      <c r="AQ31" s="1"/>
      <c r="AR31" s="1"/>
      <c r="AS31" s="1"/>
      <c r="AT31" s="1"/>
      <c r="AU31" s="1"/>
      <c r="AV31" s="1"/>
      <c r="AW31" s="1" t="s">
        <v>64</v>
      </c>
      <c r="AX31" s="1"/>
      <c r="AY31" s="1"/>
      <c r="AZ31" s="1"/>
      <c r="BA31" s="1"/>
      <c r="BB31" s="1"/>
      <c r="BC31" s="1"/>
      <c r="BD31" s="1"/>
      <c r="BE31" s="1" t="s">
        <v>64</v>
      </c>
      <c r="BF31" s="1"/>
      <c r="BG31" s="1"/>
      <c r="BH31" s="1"/>
      <c r="BI31" s="1"/>
      <c r="BJ31" s="1"/>
      <c r="BK31" s="1"/>
      <c r="BL31" s="1"/>
      <c r="BM31" s="1" t="s">
        <v>64</v>
      </c>
      <c r="BN31" s="1"/>
      <c r="BO31" s="1"/>
      <c r="BP31" s="1"/>
      <c r="BQ31" s="1"/>
      <c r="BR31" s="1"/>
      <c r="BS31" s="1"/>
      <c r="BT31" s="1"/>
      <c r="BU31" s="45" t="s">
        <v>64</v>
      </c>
      <c r="BV31" s="45"/>
      <c r="BW31" s="1"/>
      <c r="BX31" s="1"/>
      <c r="BY31" s="1"/>
      <c r="BZ31" s="1"/>
      <c r="CA31" s="1"/>
      <c r="CB31" s="1"/>
      <c r="CC31" s="45" t="s">
        <v>64</v>
      </c>
      <c r="CD31" s="45"/>
      <c r="CE31" s="1"/>
      <c r="CF31" s="1"/>
      <c r="CG31" s="1"/>
      <c r="CH31" s="1"/>
      <c r="CI31" s="1"/>
      <c r="CJ31" s="1"/>
      <c r="CK31" s="48" t="s">
        <v>64</v>
      </c>
      <c r="CL31" s="48"/>
      <c r="CM31" s="1"/>
      <c r="CN31" s="1"/>
      <c r="CO31" s="1"/>
      <c r="CP31" s="1"/>
      <c r="CQ31" s="1"/>
    </row>
    <row r="32" spans="1:103">
      <c r="B32" s="1" t="s">
        <v>57</v>
      </c>
      <c r="I32" s="45" t="s">
        <v>57</v>
      </c>
      <c r="Q32" s="45" t="s">
        <v>57</v>
      </c>
      <c r="R32" s="45"/>
      <c r="Y32" s="2" t="s">
        <v>57</v>
      </c>
      <c r="AG32" s="47" t="s">
        <v>57</v>
      </c>
      <c r="AH32" s="47"/>
      <c r="AO32" s="47" t="s">
        <v>57</v>
      </c>
      <c r="AP32" s="47"/>
      <c r="AW32" s="1" t="s">
        <v>65</v>
      </c>
      <c r="BE32" s="1" t="s">
        <v>65</v>
      </c>
      <c r="BM32" s="1" t="s">
        <v>65</v>
      </c>
      <c r="BU32" s="45" t="s">
        <v>65</v>
      </c>
      <c r="BV32" s="45"/>
      <c r="CC32" s="45" t="s">
        <v>65</v>
      </c>
      <c r="CD32" s="45"/>
      <c r="CK32" s="48" t="s">
        <v>65</v>
      </c>
      <c r="CL32" s="48"/>
    </row>
    <row r="33" spans="2:101">
      <c r="B33" s="1" t="s">
        <v>60</v>
      </c>
      <c r="I33" s="45" t="s">
        <v>60</v>
      </c>
      <c r="Q33" s="45" t="s">
        <v>60</v>
      </c>
      <c r="R33" s="45"/>
      <c r="Y33" s="2" t="s">
        <v>60</v>
      </c>
      <c r="AG33" s="47" t="s">
        <v>60</v>
      </c>
      <c r="AH33" s="47"/>
      <c r="AO33" s="47" t="s">
        <v>60</v>
      </c>
      <c r="AP33" s="47"/>
      <c r="AW33" s="1" t="s">
        <v>66</v>
      </c>
      <c r="BE33" s="1" t="s">
        <v>66</v>
      </c>
      <c r="BM33" s="1" t="s">
        <v>66</v>
      </c>
      <c r="BU33" s="45" t="s">
        <v>66</v>
      </c>
      <c r="BV33" s="45"/>
      <c r="CC33" s="45" t="s">
        <v>66</v>
      </c>
      <c r="CD33" s="45"/>
      <c r="CK33" s="48" t="s">
        <v>66</v>
      </c>
      <c r="CL33" s="48"/>
      <c r="CS33" s="12"/>
    </row>
    <row r="34" spans="2:101">
      <c r="I34" s="45"/>
      <c r="BU34" s="45"/>
      <c r="BV34" s="45"/>
      <c r="CC34" s="45"/>
      <c r="CD34" s="45"/>
      <c r="CW34" s="12"/>
    </row>
    <row r="35" spans="2:101">
      <c r="BU35" s="45"/>
      <c r="BV35" s="45"/>
    </row>
  </sheetData>
  <mergeCells count="64">
    <mergeCell ref="C3:E3"/>
    <mergeCell ref="K3:M3"/>
    <mergeCell ref="I4:I5"/>
    <mergeCell ref="J4:M4"/>
    <mergeCell ref="V4:V5"/>
    <mergeCell ref="O4:O5"/>
    <mergeCell ref="S3:U3"/>
    <mergeCell ref="Q4:Q5"/>
    <mergeCell ref="R4:U4"/>
    <mergeCell ref="A4:A5"/>
    <mergeCell ref="B4:E4"/>
    <mergeCell ref="F4:F5"/>
    <mergeCell ref="G4:G5"/>
    <mergeCell ref="N4:N5"/>
    <mergeCell ref="AQ3:AS3"/>
    <mergeCell ref="AO4:AO5"/>
    <mergeCell ref="AP4:AS4"/>
    <mergeCell ref="W4:W5"/>
    <mergeCell ref="AA3:AC3"/>
    <mergeCell ref="Y4:Y5"/>
    <mergeCell ref="Z4:AC4"/>
    <mergeCell ref="AD4:AD5"/>
    <mergeCell ref="AE4:AE5"/>
    <mergeCell ref="AI3:AK3"/>
    <mergeCell ref="AG4:AG5"/>
    <mergeCell ref="AH4:AK4"/>
    <mergeCell ref="AL4:AL5"/>
    <mergeCell ref="AM4:AM5"/>
    <mergeCell ref="BK4:BK5"/>
    <mergeCell ref="AT4:AT5"/>
    <mergeCell ref="AU4:AU5"/>
    <mergeCell ref="AY3:BA3"/>
    <mergeCell ref="AW4:AW5"/>
    <mergeCell ref="AX4:BA4"/>
    <mergeCell ref="BB4:BB5"/>
    <mergeCell ref="BC4:BC5"/>
    <mergeCell ref="BG3:BI3"/>
    <mergeCell ref="BE4:BE5"/>
    <mergeCell ref="BF4:BI4"/>
    <mergeCell ref="BJ4:BJ5"/>
    <mergeCell ref="CH4:CH5"/>
    <mergeCell ref="BO3:BQ3"/>
    <mergeCell ref="BM4:BM5"/>
    <mergeCell ref="BN4:BQ4"/>
    <mergeCell ref="BR4:BR5"/>
    <mergeCell ref="BS4:BS5"/>
    <mergeCell ref="BW3:BY3"/>
    <mergeCell ref="BU4:BU5"/>
    <mergeCell ref="BV4:BY4"/>
    <mergeCell ref="BZ4:BZ5"/>
    <mergeCell ref="CA4:CA5"/>
    <mergeCell ref="CE3:CG3"/>
    <mergeCell ref="CC4:CC5"/>
    <mergeCell ref="CD4:CG4"/>
    <mergeCell ref="CM3:CO3"/>
    <mergeCell ref="CK4:CK5"/>
    <mergeCell ref="CL4:CO4"/>
    <mergeCell ref="CP4:CP5"/>
    <mergeCell ref="CQ4:CQ5"/>
    <mergeCell ref="CS4:CS5"/>
    <mergeCell ref="CT4:CW4"/>
    <mergeCell ref="CX4:CX5"/>
    <mergeCell ref="CY4:CY5"/>
    <mergeCell ref="CI4:C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1"/>
  <sheetViews>
    <sheetView workbookViewId="0">
      <selection activeCell="G24" sqref="G24"/>
    </sheetView>
  </sheetViews>
  <sheetFormatPr defaultRowHeight="12.75"/>
  <cols>
    <col min="1" max="1" width="18.28515625" style="2" customWidth="1"/>
    <col min="2" max="2" width="10.7109375" style="2" customWidth="1"/>
    <col min="3" max="3" width="11" style="2" customWidth="1"/>
    <col min="4" max="4" width="11.140625" style="2" customWidth="1"/>
    <col min="5" max="5" width="11.7109375" style="2" customWidth="1"/>
    <col min="6" max="6" width="12.140625" style="2" customWidth="1"/>
    <col min="7" max="7" width="23.42578125" style="2" customWidth="1"/>
    <col min="8" max="16384" width="9.140625" style="2"/>
  </cols>
  <sheetData>
    <row r="3" spans="1:7" ht="15.75" customHeight="1" thickBot="1">
      <c r="A3" s="60" t="s">
        <v>42</v>
      </c>
      <c r="B3" s="60"/>
      <c r="C3" s="60"/>
      <c r="D3" s="60"/>
      <c r="E3" s="60"/>
      <c r="F3" s="60"/>
      <c r="G3" s="60"/>
    </row>
    <row r="4" spans="1:7" ht="13.5" thickTop="1">
      <c r="A4" s="69"/>
      <c r="B4" s="61" t="s">
        <v>43</v>
      </c>
      <c r="C4" s="62"/>
      <c r="D4" s="63"/>
      <c r="E4" s="61" t="s">
        <v>44</v>
      </c>
      <c r="F4" s="67"/>
      <c r="G4" s="13"/>
    </row>
    <row r="5" spans="1:7">
      <c r="A5" s="70"/>
      <c r="B5" s="64" t="s">
        <v>45</v>
      </c>
      <c r="C5" s="65"/>
      <c r="D5" s="66"/>
      <c r="E5" s="64" t="s">
        <v>46</v>
      </c>
      <c r="F5" s="68"/>
      <c r="G5" s="13"/>
    </row>
    <row r="6" spans="1:7">
      <c r="A6" s="71"/>
      <c r="B6" s="27">
        <v>2020</v>
      </c>
      <c r="C6" s="27">
        <v>2021</v>
      </c>
      <c r="D6" s="27">
        <v>2022</v>
      </c>
      <c r="E6" s="27" t="s">
        <v>58</v>
      </c>
      <c r="F6" s="28" t="s">
        <v>67</v>
      </c>
      <c r="G6" s="13"/>
    </row>
    <row r="7" spans="1:7">
      <c r="A7" s="18" t="s">
        <v>30</v>
      </c>
      <c r="B7" s="5">
        <v>113675</v>
      </c>
      <c r="C7" s="5">
        <v>14992</v>
      </c>
      <c r="D7" s="5">
        <v>75648</v>
      </c>
      <c r="E7" s="14">
        <v>-86.81152408181218</v>
      </c>
      <c r="F7" s="15">
        <v>404.58911419423691</v>
      </c>
      <c r="G7" s="13"/>
    </row>
    <row r="8" spans="1:7">
      <c r="A8" s="18" t="s">
        <v>31</v>
      </c>
      <c r="B8" s="5">
        <v>76403</v>
      </c>
      <c r="C8" s="5">
        <v>21877</v>
      </c>
      <c r="D8" s="5"/>
      <c r="E8" s="14">
        <v>-71.366307605722284</v>
      </c>
      <c r="F8" s="15"/>
      <c r="G8" s="13"/>
    </row>
    <row r="9" spans="1:7">
      <c r="A9" s="18" t="s">
        <v>32</v>
      </c>
      <c r="B9" s="5">
        <v>44613</v>
      </c>
      <c r="C9" s="5">
        <v>40903</v>
      </c>
      <c r="D9" s="5"/>
      <c r="E9" s="14">
        <v>-8.3159617151951188</v>
      </c>
      <c r="F9" s="15"/>
      <c r="G9" s="13"/>
    </row>
    <row r="10" spans="1:7">
      <c r="A10" s="18" t="s">
        <v>33</v>
      </c>
      <c r="B10" s="5">
        <v>0</v>
      </c>
      <c r="C10" s="5">
        <v>38306</v>
      </c>
      <c r="D10" s="5"/>
      <c r="E10" s="14" t="s">
        <v>70</v>
      </c>
      <c r="F10" s="15"/>
      <c r="G10" s="13"/>
    </row>
    <row r="11" spans="1:7">
      <c r="A11" s="18" t="s">
        <v>34</v>
      </c>
      <c r="B11" s="5">
        <v>0</v>
      </c>
      <c r="C11" s="5">
        <v>40946</v>
      </c>
      <c r="D11" s="5"/>
      <c r="E11" s="14" t="s">
        <v>70</v>
      </c>
      <c r="F11" s="15"/>
      <c r="G11" s="13"/>
    </row>
    <row r="12" spans="1:7">
      <c r="A12" s="18" t="s">
        <v>35</v>
      </c>
      <c r="B12" s="5">
        <v>22885</v>
      </c>
      <c r="C12" s="5">
        <v>127729</v>
      </c>
      <c r="D12" s="5"/>
      <c r="E12" s="14">
        <v>458.13414900589908</v>
      </c>
      <c r="F12" s="15"/>
      <c r="G12" s="13"/>
    </row>
    <row r="13" spans="1:7">
      <c r="A13" s="18" t="s">
        <v>36</v>
      </c>
      <c r="B13" s="5">
        <v>84548</v>
      </c>
      <c r="C13" s="5">
        <v>284174</v>
      </c>
      <c r="D13" s="5"/>
      <c r="E13" s="14">
        <v>236.10966551544684</v>
      </c>
      <c r="F13" s="15"/>
      <c r="G13" s="13"/>
    </row>
    <row r="14" spans="1:7">
      <c r="A14" s="18" t="s">
        <v>37</v>
      </c>
      <c r="B14" s="5">
        <v>121753</v>
      </c>
      <c r="C14" s="5">
        <v>253129</v>
      </c>
      <c r="D14" s="5"/>
      <c r="E14" s="14">
        <v>107.90370668484557</v>
      </c>
      <c r="F14" s="15"/>
      <c r="G14" s="13"/>
    </row>
    <row r="15" spans="1:7">
      <c r="A15" s="18" t="s">
        <v>38</v>
      </c>
      <c r="B15" s="5">
        <v>89757</v>
      </c>
      <c r="C15" s="5">
        <v>187775</v>
      </c>
      <c r="D15" s="5"/>
      <c r="E15" s="14">
        <v>109.20373898414609</v>
      </c>
      <c r="F15" s="15"/>
      <c r="G15" s="13"/>
    </row>
    <row r="16" spans="1:7">
      <c r="A16" s="18" t="s">
        <v>39</v>
      </c>
      <c r="B16" s="5">
        <v>78061</v>
      </c>
      <c r="C16" s="5">
        <v>198786</v>
      </c>
      <c r="D16" s="5"/>
      <c r="E16" s="14">
        <v>154.65469312460769</v>
      </c>
      <c r="F16" s="15"/>
      <c r="G16" s="13"/>
    </row>
    <row r="17" spans="1:7">
      <c r="A17" s="18" t="s">
        <v>40</v>
      </c>
      <c r="B17" s="5">
        <v>39134</v>
      </c>
      <c r="C17" s="5">
        <v>149190</v>
      </c>
      <c r="D17" s="5"/>
      <c r="E17" s="14">
        <v>281.22859917207546</v>
      </c>
      <c r="F17" s="15"/>
      <c r="G17" s="13"/>
    </row>
    <row r="18" spans="1:7">
      <c r="A18" s="18" t="s">
        <v>41</v>
      </c>
      <c r="B18" s="5">
        <v>16010</v>
      </c>
      <c r="C18" s="5">
        <v>83118</v>
      </c>
      <c r="D18" s="5"/>
      <c r="E18" s="14">
        <v>419.16302311055586</v>
      </c>
      <c r="F18" s="15"/>
      <c r="G18" s="13"/>
    </row>
    <row r="19" spans="1:7">
      <c r="A19" s="18" t="s">
        <v>69</v>
      </c>
      <c r="B19" s="19">
        <v>113675</v>
      </c>
      <c r="C19" s="19">
        <v>14992</v>
      </c>
      <c r="D19" s="19">
        <v>75648</v>
      </c>
      <c r="E19" s="29">
        <v>-86.81152408181218</v>
      </c>
      <c r="F19" s="30">
        <v>404.58911419423691</v>
      </c>
      <c r="G19" s="13"/>
    </row>
    <row r="20" spans="1:7" ht="13.5" thickBot="1">
      <c r="A20" s="21" t="s">
        <v>48</v>
      </c>
      <c r="B20" s="22">
        <v>686839</v>
      </c>
      <c r="C20" s="22">
        <v>1440925</v>
      </c>
      <c r="D20" s="22">
        <v>75648</v>
      </c>
      <c r="E20" s="31">
        <v>109.79079522275237</v>
      </c>
      <c r="F20" s="32"/>
      <c r="G20" s="13"/>
    </row>
    <row r="21" spans="1:7" ht="13.5" thickTop="1"/>
  </sheetData>
  <mergeCells count="6">
    <mergeCell ref="A3:G3"/>
    <mergeCell ref="B4:D4"/>
    <mergeCell ref="B5:D5"/>
    <mergeCell ref="E4:F4"/>
    <mergeCell ref="E5:F5"/>
    <mergeCell ref="A4:A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35"/>
  <sheetViews>
    <sheetView workbookViewId="0">
      <selection activeCell="P11" sqref="P11"/>
    </sheetView>
  </sheetViews>
  <sheetFormatPr defaultRowHeight="12.75"/>
  <cols>
    <col min="1" max="1" width="24.5703125" style="2" customWidth="1"/>
    <col min="2" max="2" width="13.140625" style="2" customWidth="1"/>
    <col min="3" max="4" width="13.85546875" style="2" customWidth="1"/>
    <col min="5" max="5" width="11.140625" style="2" customWidth="1"/>
    <col min="6" max="6" width="12" style="2" customWidth="1"/>
    <col min="7" max="7" width="13.7109375" style="2" customWidth="1"/>
    <col min="8" max="8" width="10.85546875" style="2" customWidth="1"/>
    <col min="9" max="9" width="12" style="2" customWidth="1"/>
    <col min="10" max="10" width="13.5703125" style="2" customWidth="1"/>
    <col min="11" max="11" width="11.140625" style="2" customWidth="1"/>
    <col min="12" max="12" width="12.28515625" style="2" customWidth="1"/>
    <col min="13" max="16384" width="9.140625" style="2"/>
  </cols>
  <sheetData>
    <row r="2" spans="1:12">
      <c r="A2" s="73" t="s">
        <v>49</v>
      </c>
      <c r="B2" s="73"/>
      <c r="C2" s="73"/>
      <c r="D2" s="73"/>
      <c r="E2" s="73"/>
      <c r="F2" s="73"/>
      <c r="G2" s="73"/>
      <c r="H2" s="73"/>
      <c r="I2" s="73"/>
      <c r="J2" s="73"/>
    </row>
    <row r="3" spans="1:12">
      <c r="A3" s="72" t="s">
        <v>30</v>
      </c>
      <c r="B3" s="72"/>
      <c r="C3" s="72"/>
      <c r="D3" s="72"/>
      <c r="E3" s="72"/>
      <c r="F3" s="72"/>
      <c r="G3" s="72"/>
      <c r="H3" s="72"/>
      <c r="I3" s="72"/>
      <c r="J3" s="72"/>
    </row>
    <row r="4" spans="1:12">
      <c r="A4" s="76" t="s">
        <v>52</v>
      </c>
      <c r="B4" s="74">
        <v>2020</v>
      </c>
      <c r="C4" s="75"/>
      <c r="D4" s="75"/>
      <c r="E4" s="74">
        <v>2021</v>
      </c>
      <c r="F4" s="75"/>
      <c r="G4" s="75"/>
      <c r="H4" s="74">
        <v>2022</v>
      </c>
      <c r="I4" s="75"/>
      <c r="J4" s="75"/>
      <c r="K4" s="74" t="s">
        <v>50</v>
      </c>
      <c r="L4" s="75"/>
    </row>
    <row r="5" spans="1:12">
      <c r="A5" s="56"/>
      <c r="B5" s="33" t="s">
        <v>27</v>
      </c>
      <c r="C5" s="33" t="s">
        <v>26</v>
      </c>
      <c r="D5" s="33" t="s">
        <v>25</v>
      </c>
      <c r="E5" s="33" t="s">
        <v>27</v>
      </c>
      <c r="F5" s="33" t="s">
        <v>26</v>
      </c>
      <c r="G5" s="33" t="s">
        <v>25</v>
      </c>
      <c r="H5" s="33" t="s">
        <v>27</v>
      </c>
      <c r="I5" s="33" t="s">
        <v>26</v>
      </c>
      <c r="J5" s="33" t="s">
        <v>25</v>
      </c>
      <c r="K5" s="17" t="s">
        <v>58</v>
      </c>
      <c r="L5" s="17" t="s">
        <v>67</v>
      </c>
    </row>
    <row r="6" spans="1:12">
      <c r="A6" s="7" t="s">
        <v>1</v>
      </c>
      <c r="B6" s="5">
        <v>936</v>
      </c>
      <c r="C6" s="5">
        <v>350</v>
      </c>
      <c r="D6" s="5">
        <v>1064</v>
      </c>
      <c r="E6" s="5">
        <v>69</v>
      </c>
      <c r="F6" s="5">
        <v>175</v>
      </c>
      <c r="G6" s="5">
        <v>38</v>
      </c>
      <c r="H6" s="5">
        <v>729</v>
      </c>
      <c r="I6" s="5">
        <v>3204</v>
      </c>
      <c r="J6" s="5">
        <v>614</v>
      </c>
      <c r="K6" s="16">
        <v>-88</v>
      </c>
      <c r="L6" s="16">
        <v>1512.4113475177303</v>
      </c>
    </row>
    <row r="7" spans="1:12">
      <c r="A7" s="7" t="s">
        <v>2</v>
      </c>
      <c r="B7" s="11">
        <v>0</v>
      </c>
      <c r="C7" s="5">
        <v>0</v>
      </c>
      <c r="D7" s="11">
        <v>0</v>
      </c>
      <c r="E7" s="5">
        <v>0</v>
      </c>
      <c r="F7" s="5">
        <v>513</v>
      </c>
      <c r="G7" s="5">
        <v>0</v>
      </c>
      <c r="H7" s="5">
        <v>0</v>
      </c>
      <c r="I7" s="5">
        <v>8472</v>
      </c>
      <c r="J7" s="5">
        <v>0</v>
      </c>
      <c r="K7" s="16" t="s">
        <v>70</v>
      </c>
      <c r="L7" s="16">
        <v>1551.4619883040937</v>
      </c>
    </row>
    <row r="8" spans="1:12">
      <c r="A8" s="7" t="s">
        <v>3</v>
      </c>
      <c r="B8" s="5">
        <v>519</v>
      </c>
      <c r="C8" s="5">
        <v>122</v>
      </c>
      <c r="D8" s="5">
        <v>177</v>
      </c>
      <c r="E8" s="5">
        <v>34</v>
      </c>
      <c r="F8" s="5">
        <v>8</v>
      </c>
      <c r="G8" s="5">
        <v>4</v>
      </c>
      <c r="H8" s="5">
        <v>207</v>
      </c>
      <c r="I8" s="5">
        <v>239</v>
      </c>
      <c r="J8" s="5">
        <v>33</v>
      </c>
      <c r="K8" s="16">
        <v>-94.376528117359413</v>
      </c>
      <c r="L8" s="16">
        <v>941.30434782608688</v>
      </c>
    </row>
    <row r="9" spans="1:12">
      <c r="A9" s="7" t="s">
        <v>4</v>
      </c>
      <c r="B9" s="5">
        <v>316</v>
      </c>
      <c r="C9" s="5">
        <v>294</v>
      </c>
      <c r="D9" s="5">
        <v>367</v>
      </c>
      <c r="E9" s="5">
        <v>34</v>
      </c>
      <c r="F9" s="5">
        <v>71</v>
      </c>
      <c r="G9" s="5">
        <v>11</v>
      </c>
      <c r="H9" s="5">
        <v>175</v>
      </c>
      <c r="I9" s="5">
        <v>541</v>
      </c>
      <c r="J9" s="5">
        <v>71</v>
      </c>
      <c r="K9" s="16">
        <v>-88.126919140225183</v>
      </c>
      <c r="L9" s="16">
        <v>578.44827586206895</v>
      </c>
    </row>
    <row r="10" spans="1:12">
      <c r="A10" s="7" t="s">
        <v>5</v>
      </c>
      <c r="B10" s="5">
        <v>1187</v>
      </c>
      <c r="C10" s="5">
        <v>1321</v>
      </c>
      <c r="D10" s="5">
        <v>1643</v>
      </c>
      <c r="E10" s="5">
        <v>219</v>
      </c>
      <c r="F10" s="5">
        <v>1316</v>
      </c>
      <c r="G10" s="5">
        <v>48</v>
      </c>
      <c r="H10" s="5">
        <v>964</v>
      </c>
      <c r="I10" s="5">
        <v>3325</v>
      </c>
      <c r="J10" s="5">
        <v>291</v>
      </c>
      <c r="K10" s="16">
        <v>-61.864610937123587</v>
      </c>
      <c r="L10" s="16">
        <v>189.32406822488943</v>
      </c>
    </row>
    <row r="11" spans="1:12">
      <c r="A11" s="7" t="s">
        <v>6</v>
      </c>
      <c r="B11" s="5">
        <v>2088</v>
      </c>
      <c r="C11" s="5">
        <v>1077</v>
      </c>
      <c r="D11" s="5">
        <v>608</v>
      </c>
      <c r="E11" s="5">
        <v>155</v>
      </c>
      <c r="F11" s="5">
        <v>97</v>
      </c>
      <c r="G11" s="5">
        <v>101</v>
      </c>
      <c r="H11" s="5">
        <v>662</v>
      </c>
      <c r="I11" s="5">
        <v>358</v>
      </c>
      <c r="J11" s="5">
        <v>404</v>
      </c>
      <c r="K11" s="16">
        <v>-90.644049827723293</v>
      </c>
      <c r="L11" s="16">
        <v>303.39943342776206</v>
      </c>
    </row>
    <row r="12" spans="1:12">
      <c r="A12" s="7" t="s">
        <v>7</v>
      </c>
      <c r="B12" s="5">
        <v>85</v>
      </c>
      <c r="C12" s="5">
        <v>340</v>
      </c>
      <c r="D12" s="5">
        <v>29</v>
      </c>
      <c r="E12" s="5">
        <v>6</v>
      </c>
      <c r="F12" s="5">
        <v>3</v>
      </c>
      <c r="G12" s="5">
        <v>0</v>
      </c>
      <c r="H12" s="5">
        <v>61</v>
      </c>
      <c r="I12" s="5">
        <v>45</v>
      </c>
      <c r="J12" s="5">
        <v>6</v>
      </c>
      <c r="K12" s="16">
        <v>-98.017621145374449</v>
      </c>
      <c r="L12" s="16">
        <v>1144.4444444444446</v>
      </c>
    </row>
    <row r="13" spans="1:12">
      <c r="A13" s="7" t="s">
        <v>8</v>
      </c>
      <c r="B13" s="11">
        <v>0</v>
      </c>
      <c r="C13" s="5">
        <v>0</v>
      </c>
      <c r="D13" s="11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16" t="s">
        <v>70</v>
      </c>
      <c r="L13" s="16" t="s">
        <v>70</v>
      </c>
    </row>
    <row r="14" spans="1:12">
      <c r="A14" s="7" t="s">
        <v>9</v>
      </c>
      <c r="B14" s="11">
        <v>0</v>
      </c>
      <c r="C14" s="11">
        <v>0</v>
      </c>
      <c r="D14" s="11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16" t="s">
        <v>70</v>
      </c>
      <c r="L14" s="16" t="s">
        <v>70</v>
      </c>
    </row>
    <row r="15" spans="1:12">
      <c r="A15" s="7" t="s">
        <v>10</v>
      </c>
      <c r="B15" s="11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16" t="s">
        <v>70</v>
      </c>
      <c r="L15" s="16" t="s">
        <v>70</v>
      </c>
    </row>
    <row r="16" spans="1:12">
      <c r="A16" s="17" t="s">
        <v>11</v>
      </c>
      <c r="B16" s="19">
        <v>5131</v>
      </c>
      <c r="C16" s="19">
        <v>3504</v>
      </c>
      <c r="D16" s="19">
        <v>3888</v>
      </c>
      <c r="E16" s="19">
        <v>517</v>
      </c>
      <c r="F16" s="19">
        <v>2183</v>
      </c>
      <c r="G16" s="19">
        <v>202</v>
      </c>
      <c r="H16" s="19">
        <v>2798</v>
      </c>
      <c r="I16" s="19">
        <v>16184</v>
      </c>
      <c r="J16" s="19">
        <v>1419</v>
      </c>
      <c r="K16" s="34">
        <v>-76.826638984268953</v>
      </c>
      <c r="L16" s="34">
        <v>602.99793246037211</v>
      </c>
    </row>
    <row r="17" spans="1:12">
      <c r="A17" s="7" t="s">
        <v>12</v>
      </c>
      <c r="B17" s="5">
        <v>1469</v>
      </c>
      <c r="C17" s="5">
        <v>1050</v>
      </c>
      <c r="D17" s="5">
        <v>1034</v>
      </c>
      <c r="E17" s="5">
        <v>197</v>
      </c>
      <c r="F17" s="5">
        <v>160</v>
      </c>
      <c r="G17" s="5">
        <v>0</v>
      </c>
      <c r="H17" s="5">
        <v>1333</v>
      </c>
      <c r="I17" s="5">
        <v>1988</v>
      </c>
      <c r="J17" s="5">
        <v>0</v>
      </c>
      <c r="K17" s="16">
        <v>-89.952153110047846</v>
      </c>
      <c r="L17" s="16">
        <v>830.2521008403362</v>
      </c>
    </row>
    <row r="18" spans="1:12">
      <c r="A18" s="7" t="s">
        <v>13</v>
      </c>
      <c r="B18" s="5">
        <v>45978</v>
      </c>
      <c r="C18" s="5">
        <v>7212</v>
      </c>
      <c r="D18" s="5">
        <v>10124</v>
      </c>
      <c r="E18" s="5">
        <v>3234</v>
      </c>
      <c r="F18" s="5">
        <v>4579</v>
      </c>
      <c r="G18" s="5">
        <v>889</v>
      </c>
      <c r="H18" s="5">
        <v>12974</v>
      </c>
      <c r="I18" s="5">
        <v>16951</v>
      </c>
      <c r="J18" s="5">
        <v>4824</v>
      </c>
      <c r="K18" s="16">
        <v>-86.255804403449474</v>
      </c>
      <c r="L18" s="16">
        <v>299.3219949436911</v>
      </c>
    </row>
    <row r="19" spans="1:12">
      <c r="A19" s="7" t="s">
        <v>14</v>
      </c>
      <c r="B19" s="5">
        <v>3763</v>
      </c>
      <c r="C19" s="5">
        <v>1054</v>
      </c>
      <c r="D19" s="5">
        <v>2224</v>
      </c>
      <c r="E19" s="5">
        <v>341</v>
      </c>
      <c r="F19" s="5">
        <v>452</v>
      </c>
      <c r="G19" s="5">
        <v>58</v>
      </c>
      <c r="H19" s="5">
        <v>2474</v>
      </c>
      <c r="I19" s="5">
        <v>2100</v>
      </c>
      <c r="J19" s="5">
        <v>345</v>
      </c>
      <c r="K19" s="16">
        <v>-87.913648629456048</v>
      </c>
      <c r="L19" s="16">
        <v>478.02585193889541</v>
      </c>
    </row>
    <row r="20" spans="1:12">
      <c r="A20" s="7" t="s">
        <v>15</v>
      </c>
      <c r="B20" s="5">
        <v>1205</v>
      </c>
      <c r="C20" s="5">
        <v>486</v>
      </c>
      <c r="D20" s="5">
        <v>747</v>
      </c>
      <c r="E20" s="5">
        <v>230</v>
      </c>
      <c r="F20" s="5">
        <v>173</v>
      </c>
      <c r="G20" s="5">
        <v>0</v>
      </c>
      <c r="H20" s="5">
        <v>2091</v>
      </c>
      <c r="I20" s="5">
        <v>627</v>
      </c>
      <c r="J20" s="5">
        <v>0</v>
      </c>
      <c r="K20" s="16">
        <v>-83.470057424118124</v>
      </c>
      <c r="L20" s="16">
        <v>574.44168734491313</v>
      </c>
    </row>
    <row r="21" spans="1:12">
      <c r="A21" s="7" t="s">
        <v>16</v>
      </c>
      <c r="B21" s="5">
        <v>5708</v>
      </c>
      <c r="C21" s="5">
        <v>869</v>
      </c>
      <c r="D21" s="5">
        <v>1572</v>
      </c>
      <c r="E21" s="5">
        <v>180</v>
      </c>
      <c r="F21" s="5">
        <v>378</v>
      </c>
      <c r="G21" s="5">
        <v>0</v>
      </c>
      <c r="H21" s="5">
        <v>918</v>
      </c>
      <c r="I21" s="5">
        <v>2513</v>
      </c>
      <c r="J21" s="5">
        <v>0</v>
      </c>
      <c r="K21" s="16">
        <v>-93.15253405325808</v>
      </c>
      <c r="L21" s="16">
        <v>514.87455197132613</v>
      </c>
    </row>
    <row r="22" spans="1:12">
      <c r="A22" s="7" t="s">
        <v>17</v>
      </c>
      <c r="B22" s="5">
        <v>2007</v>
      </c>
      <c r="C22" s="5">
        <v>374</v>
      </c>
      <c r="D22" s="5">
        <v>930</v>
      </c>
      <c r="E22" s="5">
        <v>48</v>
      </c>
      <c r="F22" s="5">
        <v>177</v>
      </c>
      <c r="G22" s="5">
        <v>0</v>
      </c>
      <c r="H22" s="5">
        <v>748</v>
      </c>
      <c r="I22" s="5">
        <v>1574</v>
      </c>
      <c r="J22" s="5">
        <v>0</v>
      </c>
      <c r="K22" s="16">
        <v>-93.204469948655998</v>
      </c>
      <c r="L22" s="16">
        <v>932</v>
      </c>
    </row>
    <row r="23" spans="1:12">
      <c r="A23" s="7" t="s">
        <v>18</v>
      </c>
      <c r="B23" s="5">
        <v>939</v>
      </c>
      <c r="C23" s="5">
        <v>216</v>
      </c>
      <c r="D23" s="5">
        <v>719</v>
      </c>
      <c r="E23" s="5">
        <v>169</v>
      </c>
      <c r="F23" s="5">
        <v>108</v>
      </c>
      <c r="G23" s="5">
        <v>4</v>
      </c>
      <c r="H23" s="5">
        <v>381</v>
      </c>
      <c r="I23" s="5">
        <v>773</v>
      </c>
      <c r="J23" s="5">
        <v>63</v>
      </c>
      <c r="K23" s="16">
        <v>-85.005336179295625</v>
      </c>
      <c r="L23" s="16">
        <v>333.09608540925268</v>
      </c>
    </row>
    <row r="24" spans="1:12">
      <c r="A24" s="7" t="s">
        <v>19</v>
      </c>
      <c r="B24" s="5">
        <v>643</v>
      </c>
      <c r="C24" s="5">
        <v>70</v>
      </c>
      <c r="D24" s="5">
        <v>262</v>
      </c>
      <c r="E24" s="5">
        <v>144</v>
      </c>
      <c r="F24" s="5">
        <v>153</v>
      </c>
      <c r="G24" s="5">
        <v>9</v>
      </c>
      <c r="H24" s="5">
        <v>442</v>
      </c>
      <c r="I24" s="5">
        <v>475</v>
      </c>
      <c r="J24" s="5">
        <v>51</v>
      </c>
      <c r="K24" s="16">
        <v>-68.615384615384613</v>
      </c>
      <c r="L24" s="16">
        <v>216.33986928104574</v>
      </c>
    </row>
    <row r="25" spans="1:12">
      <c r="A25" s="7" t="s">
        <v>20</v>
      </c>
      <c r="B25" s="11">
        <v>0</v>
      </c>
      <c r="C25" s="5">
        <v>0</v>
      </c>
      <c r="D25" s="11">
        <v>0</v>
      </c>
      <c r="E25" s="5">
        <v>0</v>
      </c>
      <c r="F25" s="5">
        <v>217</v>
      </c>
      <c r="G25" s="5">
        <v>0</v>
      </c>
      <c r="H25" s="5">
        <v>0</v>
      </c>
      <c r="I25" s="5">
        <v>507</v>
      </c>
      <c r="J25" s="5">
        <v>0</v>
      </c>
      <c r="K25" s="16" t="s">
        <v>70</v>
      </c>
      <c r="L25" s="16">
        <v>133.64055299539172</v>
      </c>
    </row>
    <row r="26" spans="1:12">
      <c r="A26" s="7" t="s">
        <v>21</v>
      </c>
      <c r="B26" s="11">
        <v>0</v>
      </c>
      <c r="C26" s="11">
        <v>0</v>
      </c>
      <c r="D26" s="11">
        <v>0</v>
      </c>
      <c r="E26" s="5">
        <v>0</v>
      </c>
      <c r="F26" s="5">
        <v>160</v>
      </c>
      <c r="G26" s="5">
        <v>0</v>
      </c>
      <c r="H26" s="5">
        <v>0</v>
      </c>
      <c r="I26" s="5">
        <v>640</v>
      </c>
      <c r="J26" s="5">
        <v>0</v>
      </c>
      <c r="K26" s="16" t="s">
        <v>70</v>
      </c>
      <c r="L26" s="16">
        <v>300</v>
      </c>
    </row>
    <row r="27" spans="1:12">
      <c r="A27" s="7" t="s">
        <v>53</v>
      </c>
      <c r="B27" s="11">
        <v>0</v>
      </c>
      <c r="C27" s="11">
        <v>0</v>
      </c>
      <c r="D27" s="11">
        <v>0</v>
      </c>
      <c r="E27" s="5">
        <v>0</v>
      </c>
      <c r="F27" s="5">
        <v>30</v>
      </c>
      <c r="G27" s="5">
        <v>0</v>
      </c>
      <c r="H27" s="5">
        <v>0</v>
      </c>
      <c r="I27" s="5">
        <v>455</v>
      </c>
      <c r="J27" s="5">
        <v>0</v>
      </c>
      <c r="K27" s="16" t="s">
        <v>70</v>
      </c>
      <c r="L27" s="16">
        <v>1416.6666666666665</v>
      </c>
    </row>
    <row r="28" spans="1:12">
      <c r="A28" s="17" t="s">
        <v>22</v>
      </c>
      <c r="B28" s="19">
        <v>61712</v>
      </c>
      <c r="C28" s="19">
        <v>11331</v>
      </c>
      <c r="D28" s="19">
        <v>17612</v>
      </c>
      <c r="E28" s="19">
        <v>4543</v>
      </c>
      <c r="F28" s="19">
        <v>6587</v>
      </c>
      <c r="G28" s="19">
        <v>960</v>
      </c>
      <c r="H28" s="19">
        <v>21361</v>
      </c>
      <c r="I28" s="19">
        <v>28603</v>
      </c>
      <c r="J28" s="19">
        <v>5283</v>
      </c>
      <c r="K28" s="34">
        <v>-86.663725111687157</v>
      </c>
      <c r="L28" s="34">
        <v>356.96443341604629</v>
      </c>
    </row>
    <row r="29" spans="1:12">
      <c r="A29" s="17" t="s">
        <v>23</v>
      </c>
      <c r="B29" s="19">
        <v>66843</v>
      </c>
      <c r="C29" s="19">
        <v>14835</v>
      </c>
      <c r="D29" s="19">
        <v>21500</v>
      </c>
      <c r="E29" s="19">
        <v>5060</v>
      </c>
      <c r="F29" s="19">
        <v>8770</v>
      </c>
      <c r="G29" s="19">
        <v>1162</v>
      </c>
      <c r="H29" s="19">
        <v>24159</v>
      </c>
      <c r="I29" s="19">
        <v>44787</v>
      </c>
      <c r="J29" s="19">
        <v>6702</v>
      </c>
      <c r="K29" s="34">
        <v>-85.469770687549669</v>
      </c>
      <c r="L29" s="34">
        <v>404.58911419423691</v>
      </c>
    </row>
    <row r="31" spans="1:12">
      <c r="H31" s="12"/>
      <c r="I31" s="12"/>
    </row>
    <row r="32" spans="1:12">
      <c r="C32" s="12"/>
      <c r="E32" s="12"/>
    </row>
    <row r="34" spans="2:5">
      <c r="B34" s="3"/>
      <c r="C34" s="46"/>
      <c r="D34" s="46"/>
      <c r="E34" s="46"/>
    </row>
    <row r="35" spans="2:5">
      <c r="B35" s="46"/>
      <c r="C35" s="46"/>
      <c r="D35" s="46"/>
      <c r="E35" s="46"/>
    </row>
  </sheetData>
  <mergeCells count="7">
    <mergeCell ref="A3:J3"/>
    <mergeCell ref="A2:J2"/>
    <mergeCell ref="K4:L4"/>
    <mergeCell ref="A4:A5"/>
    <mergeCell ref="B4:D4"/>
    <mergeCell ref="E4:G4"/>
    <mergeCell ref="H4:J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30"/>
  <sheetViews>
    <sheetView workbookViewId="0">
      <selection activeCell="F33" sqref="F33"/>
    </sheetView>
  </sheetViews>
  <sheetFormatPr defaultRowHeight="12.75"/>
  <cols>
    <col min="1" max="1" width="23" style="2" customWidth="1"/>
    <col min="2" max="2" width="13.140625" style="2" customWidth="1"/>
    <col min="3" max="3" width="13.85546875" style="2" customWidth="1"/>
    <col min="4" max="4" width="10.85546875" style="2" customWidth="1"/>
    <col min="5" max="5" width="11.5703125" style="2" customWidth="1"/>
    <col min="6" max="6" width="12.7109375" style="2" customWidth="1"/>
    <col min="7" max="16384" width="9.140625" style="2"/>
  </cols>
  <sheetData>
    <row r="2" spans="1:6">
      <c r="A2" s="73" t="s">
        <v>49</v>
      </c>
      <c r="B2" s="73"/>
      <c r="C2" s="73"/>
      <c r="D2" s="73"/>
      <c r="E2" s="73"/>
      <c r="F2" s="73"/>
    </row>
    <row r="3" spans="1:6" ht="13.5" thickBot="1">
      <c r="A3" s="59" t="s">
        <v>30</v>
      </c>
      <c r="B3" s="59"/>
      <c r="C3" s="59"/>
      <c r="D3" s="59"/>
      <c r="E3" s="59"/>
      <c r="F3" s="59"/>
    </row>
    <row r="4" spans="1:6" ht="15" customHeight="1" thickTop="1">
      <c r="A4" s="50" t="s">
        <v>52</v>
      </c>
      <c r="B4" s="35"/>
      <c r="C4" s="35"/>
      <c r="D4" s="36"/>
      <c r="E4" s="52" t="s">
        <v>51</v>
      </c>
      <c r="F4" s="77"/>
    </row>
    <row r="5" spans="1:6">
      <c r="A5" s="51"/>
      <c r="B5" s="37">
        <v>2020</v>
      </c>
      <c r="C5" s="37">
        <v>2021</v>
      </c>
      <c r="D5" s="37">
        <v>2022</v>
      </c>
      <c r="E5" s="17" t="s">
        <v>58</v>
      </c>
      <c r="F5" s="24" t="s">
        <v>67</v>
      </c>
    </row>
    <row r="6" spans="1:6">
      <c r="A6" s="4" t="s">
        <v>1</v>
      </c>
      <c r="B6" s="5">
        <v>2350</v>
      </c>
      <c r="C6" s="5">
        <v>282</v>
      </c>
      <c r="D6" s="5">
        <v>4547</v>
      </c>
      <c r="E6" s="9">
        <v>-88</v>
      </c>
      <c r="F6" s="10">
        <v>1512.4113475177303</v>
      </c>
    </row>
    <row r="7" spans="1:6">
      <c r="A7" s="4" t="s">
        <v>2</v>
      </c>
      <c r="B7" s="5">
        <v>0</v>
      </c>
      <c r="C7" s="5">
        <v>513</v>
      </c>
      <c r="D7" s="5">
        <v>8472</v>
      </c>
      <c r="E7" s="9" t="s">
        <v>70</v>
      </c>
      <c r="F7" s="10">
        <v>1551.4619883040937</v>
      </c>
    </row>
    <row r="8" spans="1:6">
      <c r="A8" s="4" t="s">
        <v>3</v>
      </c>
      <c r="B8" s="5">
        <v>818</v>
      </c>
      <c r="C8" s="5">
        <v>46</v>
      </c>
      <c r="D8" s="5">
        <v>479</v>
      </c>
      <c r="E8" s="9">
        <v>-94.376528117359413</v>
      </c>
      <c r="F8" s="10">
        <v>941.30434782608688</v>
      </c>
    </row>
    <row r="9" spans="1:6">
      <c r="A9" s="4" t="s">
        <v>4</v>
      </c>
      <c r="B9" s="5">
        <v>977</v>
      </c>
      <c r="C9" s="5">
        <v>116</v>
      </c>
      <c r="D9" s="5">
        <v>787</v>
      </c>
      <c r="E9" s="9">
        <v>-88.126919140225183</v>
      </c>
      <c r="F9" s="10">
        <v>578.44827586206895</v>
      </c>
    </row>
    <row r="10" spans="1:6">
      <c r="A10" s="4" t="s">
        <v>5</v>
      </c>
      <c r="B10" s="5">
        <v>4151</v>
      </c>
      <c r="C10" s="5">
        <v>1583</v>
      </c>
      <c r="D10" s="5">
        <v>4580</v>
      </c>
      <c r="E10" s="9">
        <v>-61.864610937123587</v>
      </c>
      <c r="F10" s="10">
        <v>189.32406822488943</v>
      </c>
    </row>
    <row r="11" spans="1:6">
      <c r="A11" s="4" t="s">
        <v>6</v>
      </c>
      <c r="B11" s="5">
        <v>3773</v>
      </c>
      <c r="C11" s="5">
        <v>353</v>
      </c>
      <c r="D11" s="5">
        <v>1424</v>
      </c>
      <c r="E11" s="9">
        <v>-90.644049827723293</v>
      </c>
      <c r="F11" s="10">
        <v>303.39943342776206</v>
      </c>
    </row>
    <row r="12" spans="1:6">
      <c r="A12" s="4" t="s">
        <v>7</v>
      </c>
      <c r="B12" s="5">
        <v>454</v>
      </c>
      <c r="C12" s="5">
        <v>9</v>
      </c>
      <c r="D12" s="5">
        <v>112</v>
      </c>
      <c r="E12" s="9">
        <v>-98.017621145374449</v>
      </c>
      <c r="F12" s="10">
        <v>1144.4444444444446</v>
      </c>
    </row>
    <row r="13" spans="1:6">
      <c r="A13" s="4" t="s">
        <v>8</v>
      </c>
      <c r="B13" s="5">
        <v>0</v>
      </c>
      <c r="C13" s="5">
        <v>0</v>
      </c>
      <c r="D13" s="5">
        <v>0</v>
      </c>
      <c r="E13" s="9" t="s">
        <v>70</v>
      </c>
      <c r="F13" s="10" t="s">
        <v>70</v>
      </c>
    </row>
    <row r="14" spans="1:6">
      <c r="A14" s="4" t="s">
        <v>9</v>
      </c>
      <c r="B14" s="11">
        <v>0</v>
      </c>
      <c r="C14" s="5">
        <v>0</v>
      </c>
      <c r="D14" s="5">
        <v>0</v>
      </c>
      <c r="E14" s="9" t="s">
        <v>70</v>
      </c>
      <c r="F14" s="10" t="s">
        <v>70</v>
      </c>
    </row>
    <row r="15" spans="1:6">
      <c r="A15" s="4" t="s">
        <v>10</v>
      </c>
      <c r="B15" s="5">
        <v>0</v>
      </c>
      <c r="C15" s="5">
        <v>0</v>
      </c>
      <c r="D15" s="5">
        <v>0</v>
      </c>
      <c r="E15" s="9" t="s">
        <v>70</v>
      </c>
      <c r="F15" s="10" t="s">
        <v>70</v>
      </c>
    </row>
    <row r="16" spans="1:6">
      <c r="A16" s="18" t="s">
        <v>11</v>
      </c>
      <c r="B16" s="19">
        <v>12523</v>
      </c>
      <c r="C16" s="19">
        <v>2902</v>
      </c>
      <c r="D16" s="19">
        <v>20401</v>
      </c>
      <c r="E16" s="34">
        <v>-76.826638984268953</v>
      </c>
      <c r="F16" s="38">
        <v>602.99793246037211</v>
      </c>
    </row>
    <row r="17" spans="1:6">
      <c r="A17" s="4" t="s">
        <v>12</v>
      </c>
      <c r="B17" s="5">
        <v>3553</v>
      </c>
      <c r="C17" s="5">
        <v>357</v>
      </c>
      <c r="D17" s="5">
        <v>3321</v>
      </c>
      <c r="E17" s="9">
        <v>-89.952153110047846</v>
      </c>
      <c r="F17" s="10">
        <v>830.2521008403362</v>
      </c>
    </row>
    <row r="18" spans="1:6">
      <c r="A18" s="4" t="s">
        <v>13</v>
      </c>
      <c r="B18" s="5">
        <v>63314</v>
      </c>
      <c r="C18" s="5">
        <v>8702</v>
      </c>
      <c r="D18" s="5">
        <v>34749</v>
      </c>
      <c r="E18" s="9">
        <v>-86.255804403449474</v>
      </c>
      <c r="F18" s="10">
        <v>299.3219949436911</v>
      </c>
    </row>
    <row r="19" spans="1:6">
      <c r="A19" s="4" t="s">
        <v>14</v>
      </c>
      <c r="B19" s="5">
        <v>7041</v>
      </c>
      <c r="C19" s="5">
        <v>851</v>
      </c>
      <c r="D19" s="5">
        <v>4919</v>
      </c>
      <c r="E19" s="9">
        <v>-87.913648629456048</v>
      </c>
      <c r="F19" s="10">
        <v>478.02585193889541</v>
      </c>
    </row>
    <row r="20" spans="1:6">
      <c r="A20" s="4" t="s">
        <v>15</v>
      </c>
      <c r="B20" s="5">
        <v>2438</v>
      </c>
      <c r="C20" s="5">
        <v>403</v>
      </c>
      <c r="D20" s="5">
        <v>2718</v>
      </c>
      <c r="E20" s="9">
        <v>-83.470057424118124</v>
      </c>
      <c r="F20" s="10">
        <v>574.44168734491313</v>
      </c>
    </row>
    <row r="21" spans="1:6">
      <c r="A21" s="4" t="s">
        <v>16</v>
      </c>
      <c r="B21" s="5">
        <v>8149</v>
      </c>
      <c r="C21" s="5">
        <v>558</v>
      </c>
      <c r="D21" s="5">
        <v>3431</v>
      </c>
      <c r="E21" s="9">
        <v>-93.15253405325808</v>
      </c>
      <c r="F21" s="10">
        <v>514.87455197132613</v>
      </c>
    </row>
    <row r="22" spans="1:6">
      <c r="A22" s="4" t="s">
        <v>17</v>
      </c>
      <c r="B22" s="5">
        <v>3311</v>
      </c>
      <c r="C22" s="5">
        <v>225</v>
      </c>
      <c r="D22" s="5">
        <v>2322</v>
      </c>
      <c r="E22" s="9">
        <v>-93.204469948655998</v>
      </c>
      <c r="F22" s="10">
        <v>932</v>
      </c>
    </row>
    <row r="23" spans="1:6">
      <c r="A23" s="4" t="s">
        <v>18</v>
      </c>
      <c r="B23" s="5">
        <v>1874</v>
      </c>
      <c r="C23" s="5">
        <v>281</v>
      </c>
      <c r="D23" s="5">
        <v>1217</v>
      </c>
      <c r="E23" s="9">
        <v>-85.005336179295625</v>
      </c>
      <c r="F23" s="10">
        <v>333.09608540925268</v>
      </c>
    </row>
    <row r="24" spans="1:6">
      <c r="A24" s="4" t="s">
        <v>19</v>
      </c>
      <c r="B24" s="5">
        <v>975</v>
      </c>
      <c r="C24" s="5">
        <v>306</v>
      </c>
      <c r="D24" s="5">
        <v>968</v>
      </c>
      <c r="E24" s="9">
        <v>-68.615384615384613</v>
      </c>
      <c r="F24" s="10">
        <v>216.33986928104574</v>
      </c>
    </row>
    <row r="25" spans="1:6">
      <c r="A25" s="4" t="s">
        <v>20</v>
      </c>
      <c r="B25" s="5">
        <v>0</v>
      </c>
      <c r="C25" s="5">
        <v>217</v>
      </c>
      <c r="D25" s="5">
        <v>507</v>
      </c>
      <c r="E25" s="9" t="s">
        <v>70</v>
      </c>
      <c r="F25" s="10">
        <v>133.64055299539172</v>
      </c>
    </row>
    <row r="26" spans="1:6">
      <c r="A26" s="4" t="s">
        <v>21</v>
      </c>
      <c r="B26" s="11">
        <v>0</v>
      </c>
      <c r="C26" s="5">
        <v>160</v>
      </c>
      <c r="D26" s="5">
        <v>640</v>
      </c>
      <c r="E26" s="9" t="s">
        <v>70</v>
      </c>
      <c r="F26" s="10">
        <v>300</v>
      </c>
    </row>
    <row r="27" spans="1:6">
      <c r="A27" s="4" t="s">
        <v>53</v>
      </c>
      <c r="B27" s="11">
        <v>0</v>
      </c>
      <c r="C27" s="5">
        <v>30</v>
      </c>
      <c r="D27" s="5">
        <v>455</v>
      </c>
      <c r="E27" s="9" t="s">
        <v>70</v>
      </c>
      <c r="F27" s="10">
        <v>1416.6666666666665</v>
      </c>
    </row>
    <row r="28" spans="1:6">
      <c r="A28" s="18" t="s">
        <v>22</v>
      </c>
      <c r="B28" s="19">
        <v>90655</v>
      </c>
      <c r="C28" s="19">
        <v>12090</v>
      </c>
      <c r="D28" s="19">
        <v>55247</v>
      </c>
      <c r="E28" s="34">
        <v>-86.663725111687157</v>
      </c>
      <c r="F28" s="38">
        <v>356.96443341604629</v>
      </c>
    </row>
    <row r="29" spans="1:6" ht="13.5" thickBot="1">
      <c r="A29" s="21" t="s">
        <v>23</v>
      </c>
      <c r="B29" s="22">
        <v>103178</v>
      </c>
      <c r="C29" s="22">
        <v>14992</v>
      </c>
      <c r="D29" s="22">
        <v>75648</v>
      </c>
      <c r="E29" s="39">
        <v>-85.469770687549669</v>
      </c>
      <c r="F29" s="40">
        <v>404.58911419423691</v>
      </c>
    </row>
    <row r="30" spans="1:6" ht="13.5" thickTop="1"/>
  </sheetData>
  <mergeCells count="4">
    <mergeCell ref="A2:F2"/>
    <mergeCell ref="A4:A5"/>
    <mergeCell ref="E4:F4"/>
    <mergeCell ref="A3:F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29"/>
  <sheetViews>
    <sheetView workbookViewId="0">
      <selection activeCell="R26" sqref="R26"/>
    </sheetView>
  </sheetViews>
  <sheetFormatPr defaultRowHeight="12.75"/>
  <cols>
    <col min="1" max="1" width="23.140625" style="2" customWidth="1"/>
    <col min="2" max="3" width="10.42578125" style="2" customWidth="1"/>
    <col min="4" max="4" width="11" style="2" customWidth="1"/>
    <col min="5" max="5" width="11.42578125" style="2" customWidth="1"/>
    <col min="6" max="6" width="11.28515625" style="2" customWidth="1"/>
    <col min="7" max="7" width="11.140625" style="2" customWidth="1"/>
    <col min="8" max="8" width="11.42578125" style="2" customWidth="1"/>
    <col min="9" max="9" width="12.5703125" style="2" customWidth="1"/>
    <col min="10" max="14" width="10.42578125" style="2" customWidth="1"/>
    <col min="15" max="16384" width="9.140625" style="2"/>
  </cols>
  <sheetData>
    <row r="2" spans="1:14" ht="13.5" thickBot="1">
      <c r="A2" s="73" t="s">
        <v>68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3.5" thickTop="1">
      <c r="A3" s="78" t="s">
        <v>52</v>
      </c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>
      <c r="A4" s="79"/>
      <c r="B4" s="37" t="s">
        <v>30</v>
      </c>
      <c r="C4" s="37" t="s">
        <v>31</v>
      </c>
      <c r="D4" s="37" t="s">
        <v>32</v>
      </c>
      <c r="E4" s="37" t="s">
        <v>33</v>
      </c>
      <c r="F4" s="37" t="s">
        <v>34</v>
      </c>
      <c r="G4" s="37" t="s">
        <v>35</v>
      </c>
      <c r="H4" s="37" t="s">
        <v>36</v>
      </c>
      <c r="I4" s="37" t="s">
        <v>37</v>
      </c>
      <c r="J4" s="37" t="s">
        <v>38</v>
      </c>
      <c r="K4" s="37" t="s">
        <v>39</v>
      </c>
      <c r="L4" s="37" t="s">
        <v>40</v>
      </c>
      <c r="M4" s="37" t="s">
        <v>41</v>
      </c>
      <c r="N4" s="44" t="s">
        <v>47</v>
      </c>
    </row>
    <row r="5" spans="1:14">
      <c r="A5" s="4" t="s">
        <v>1</v>
      </c>
      <c r="B5" s="5">
        <v>4547</v>
      </c>
      <c r="C5" s="5">
        <f>'VERİ GİRİŞİ'!N6</f>
        <v>0</v>
      </c>
      <c r="D5" s="5">
        <f>'VERİ GİRİŞİ'!V6</f>
        <v>0</v>
      </c>
      <c r="E5" s="5">
        <f>'VERİ GİRİŞİ'!AD6</f>
        <v>0</v>
      </c>
      <c r="F5" s="5">
        <f>'VERİ GİRİŞİ'!AL6</f>
        <v>0</v>
      </c>
      <c r="G5" s="5">
        <f>'VERİ GİRİŞİ'!AT6</f>
        <v>0</v>
      </c>
      <c r="H5" s="5">
        <f>'VERİ GİRİŞİ'!BB6</f>
        <v>0</v>
      </c>
      <c r="I5" s="5">
        <f>'VERİ GİRİŞİ'!BJ6</f>
        <v>0</v>
      </c>
      <c r="J5" s="5">
        <f>'VERİ GİRİŞİ'!BR6</f>
        <v>0</v>
      </c>
      <c r="K5" s="5">
        <f>'VERİ GİRİŞİ'!BZ6</f>
        <v>0</v>
      </c>
      <c r="L5" s="5">
        <f>'VERİ GİRİŞİ'!CH6</f>
        <v>0</v>
      </c>
      <c r="M5" s="5">
        <f>'VERİ GİRİŞİ'!CP6</f>
        <v>0</v>
      </c>
      <c r="N5" s="6">
        <f>SUM(B5:M5)</f>
        <v>4547</v>
      </c>
    </row>
    <row r="6" spans="1:14">
      <c r="A6" s="4" t="s">
        <v>2</v>
      </c>
      <c r="B6" s="5">
        <v>8472</v>
      </c>
      <c r="C6" s="5">
        <f>'VERİ GİRİŞİ'!N7</f>
        <v>0</v>
      </c>
      <c r="D6" s="5">
        <f>'VERİ GİRİŞİ'!V7</f>
        <v>0</v>
      </c>
      <c r="E6" s="5">
        <f>'VERİ GİRİŞİ'!AD7</f>
        <v>0</v>
      </c>
      <c r="F6" s="5">
        <f>'VERİ GİRİŞİ'!AL7</f>
        <v>0</v>
      </c>
      <c r="G6" s="5">
        <f>'VERİ GİRİŞİ'!AT7</f>
        <v>0</v>
      </c>
      <c r="H6" s="5">
        <f>'VERİ GİRİŞİ'!BB7</f>
        <v>0</v>
      </c>
      <c r="I6" s="5">
        <f>'VERİ GİRİŞİ'!BJ7</f>
        <v>0</v>
      </c>
      <c r="J6" s="5">
        <f>'VERİ GİRİŞİ'!BR7</f>
        <v>0</v>
      </c>
      <c r="K6" s="5">
        <f>'VERİ GİRİŞİ'!BZ7</f>
        <v>0</v>
      </c>
      <c r="L6" s="5">
        <f>'VERİ GİRİŞİ'!CH7</f>
        <v>0</v>
      </c>
      <c r="M6" s="5">
        <f>'VERİ GİRİŞİ'!CP7</f>
        <v>0</v>
      </c>
      <c r="N6" s="6">
        <f t="shared" ref="N6:N14" si="0">SUM(B6:M6)</f>
        <v>8472</v>
      </c>
    </row>
    <row r="7" spans="1:14">
      <c r="A7" s="4" t="s">
        <v>3</v>
      </c>
      <c r="B7" s="5">
        <v>479</v>
      </c>
      <c r="C7" s="5">
        <f>'VERİ GİRİŞİ'!N8</f>
        <v>0</v>
      </c>
      <c r="D7" s="5">
        <f>'VERİ GİRİŞİ'!V8</f>
        <v>0</v>
      </c>
      <c r="E7" s="5">
        <f>'VERİ GİRİŞİ'!AD8</f>
        <v>0</v>
      </c>
      <c r="F7" s="5">
        <f>'VERİ GİRİŞİ'!AL8</f>
        <v>0</v>
      </c>
      <c r="G7" s="5">
        <f>'VERİ GİRİŞİ'!AT8</f>
        <v>0</v>
      </c>
      <c r="H7" s="5">
        <f>'VERİ GİRİŞİ'!BB8</f>
        <v>0</v>
      </c>
      <c r="I7" s="5">
        <f>'VERİ GİRİŞİ'!BJ8</f>
        <v>0</v>
      </c>
      <c r="J7" s="5">
        <f>'VERİ GİRİŞİ'!BR8</f>
        <v>0</v>
      </c>
      <c r="K7" s="5">
        <f>'VERİ GİRİŞİ'!BZ8</f>
        <v>0</v>
      </c>
      <c r="L7" s="5">
        <f>'VERİ GİRİŞİ'!CH8</f>
        <v>0</v>
      </c>
      <c r="M7" s="5">
        <f>'VERİ GİRİŞİ'!CP8</f>
        <v>0</v>
      </c>
      <c r="N7" s="6">
        <f t="shared" si="0"/>
        <v>479</v>
      </c>
    </row>
    <row r="8" spans="1:14">
      <c r="A8" s="4" t="s">
        <v>4</v>
      </c>
      <c r="B8" s="5">
        <v>787</v>
      </c>
      <c r="C8" s="5">
        <f>'VERİ GİRİŞİ'!N9</f>
        <v>0</v>
      </c>
      <c r="D8" s="5">
        <f>'VERİ GİRİŞİ'!V9</f>
        <v>0</v>
      </c>
      <c r="E8" s="5">
        <f>'VERİ GİRİŞİ'!AD9</f>
        <v>0</v>
      </c>
      <c r="F8" s="5">
        <f>'VERİ GİRİŞİ'!AL9</f>
        <v>0</v>
      </c>
      <c r="G8" s="5">
        <f>'VERİ GİRİŞİ'!AT9</f>
        <v>0</v>
      </c>
      <c r="H8" s="5">
        <f>'VERİ GİRİŞİ'!BB9</f>
        <v>0</v>
      </c>
      <c r="I8" s="5">
        <f>'VERİ GİRİŞİ'!BJ9</f>
        <v>0</v>
      </c>
      <c r="J8" s="5">
        <f>'VERİ GİRİŞİ'!BR9</f>
        <v>0</v>
      </c>
      <c r="K8" s="5">
        <f>'VERİ GİRİŞİ'!BZ9</f>
        <v>0</v>
      </c>
      <c r="L8" s="5">
        <f>'VERİ GİRİŞİ'!CH9</f>
        <v>0</v>
      </c>
      <c r="M8" s="5">
        <f>'VERİ GİRİŞİ'!CP9</f>
        <v>0</v>
      </c>
      <c r="N8" s="6">
        <f t="shared" si="0"/>
        <v>787</v>
      </c>
    </row>
    <row r="9" spans="1:14">
      <c r="A9" s="4" t="s">
        <v>5</v>
      </c>
      <c r="B9" s="5">
        <v>4580</v>
      </c>
      <c r="C9" s="5">
        <f>'VERİ GİRİŞİ'!N10</f>
        <v>0</v>
      </c>
      <c r="D9" s="5">
        <f>'VERİ GİRİŞİ'!V10</f>
        <v>0</v>
      </c>
      <c r="E9" s="5">
        <f>'VERİ GİRİŞİ'!AD10</f>
        <v>0</v>
      </c>
      <c r="F9" s="5">
        <f>'VERİ GİRİŞİ'!AL10</f>
        <v>0</v>
      </c>
      <c r="G9" s="5">
        <f>'VERİ GİRİŞİ'!AT10</f>
        <v>0</v>
      </c>
      <c r="H9" s="5">
        <f>'VERİ GİRİŞİ'!BB10</f>
        <v>0</v>
      </c>
      <c r="I9" s="5">
        <f>'VERİ GİRİŞİ'!BJ10</f>
        <v>0</v>
      </c>
      <c r="J9" s="5">
        <f>'VERİ GİRİŞİ'!BR10</f>
        <v>0</v>
      </c>
      <c r="K9" s="5">
        <f>'VERİ GİRİŞİ'!BZ10</f>
        <v>0</v>
      </c>
      <c r="L9" s="5">
        <f>'VERİ GİRİŞİ'!CH10</f>
        <v>0</v>
      </c>
      <c r="M9" s="5">
        <f>'VERİ GİRİŞİ'!CP10</f>
        <v>0</v>
      </c>
      <c r="N9" s="6">
        <f t="shared" si="0"/>
        <v>4580</v>
      </c>
    </row>
    <row r="10" spans="1:14">
      <c r="A10" s="4" t="s">
        <v>6</v>
      </c>
      <c r="B10" s="5">
        <v>1424</v>
      </c>
      <c r="C10" s="5">
        <f>'VERİ GİRİŞİ'!N11</f>
        <v>0</v>
      </c>
      <c r="D10" s="5">
        <f>'VERİ GİRİŞİ'!V11</f>
        <v>0</v>
      </c>
      <c r="E10" s="5">
        <f>'VERİ GİRİŞİ'!AD11</f>
        <v>0</v>
      </c>
      <c r="F10" s="5">
        <f>'VERİ GİRİŞİ'!AL11</f>
        <v>0</v>
      </c>
      <c r="G10" s="5">
        <f>'VERİ GİRİŞİ'!AT11</f>
        <v>0</v>
      </c>
      <c r="H10" s="5">
        <f>'VERİ GİRİŞİ'!BB11</f>
        <v>0</v>
      </c>
      <c r="I10" s="5">
        <f>'VERİ GİRİŞİ'!BJ11</f>
        <v>0</v>
      </c>
      <c r="J10" s="5">
        <f>'VERİ GİRİŞİ'!BR11</f>
        <v>0</v>
      </c>
      <c r="K10" s="5">
        <f>'VERİ GİRİŞİ'!BZ11</f>
        <v>0</v>
      </c>
      <c r="L10" s="5">
        <f>'VERİ GİRİŞİ'!CH11</f>
        <v>0</v>
      </c>
      <c r="M10" s="5">
        <f>'VERİ GİRİŞİ'!CP11</f>
        <v>0</v>
      </c>
      <c r="N10" s="6">
        <f t="shared" si="0"/>
        <v>1424</v>
      </c>
    </row>
    <row r="11" spans="1:14">
      <c r="A11" s="4" t="s">
        <v>7</v>
      </c>
      <c r="B11" s="5">
        <v>112</v>
      </c>
      <c r="C11" s="5">
        <f>'VERİ GİRİŞİ'!N12</f>
        <v>0</v>
      </c>
      <c r="D11" s="5">
        <f>'VERİ GİRİŞİ'!V12</f>
        <v>0</v>
      </c>
      <c r="E11" s="5">
        <f>'VERİ GİRİŞİ'!AD12</f>
        <v>0</v>
      </c>
      <c r="F11" s="5">
        <f>'VERİ GİRİŞİ'!AL12</f>
        <v>0</v>
      </c>
      <c r="G11" s="5">
        <f>'VERİ GİRİŞİ'!AT12</f>
        <v>0</v>
      </c>
      <c r="H11" s="5">
        <f>'VERİ GİRİŞİ'!BB12</f>
        <v>0</v>
      </c>
      <c r="I11" s="5">
        <f>'VERİ GİRİŞİ'!BJ12</f>
        <v>0</v>
      </c>
      <c r="J11" s="5">
        <f>'VERİ GİRİŞİ'!BR12</f>
        <v>0</v>
      </c>
      <c r="K11" s="5">
        <f>'VERİ GİRİŞİ'!BZ12</f>
        <v>0</v>
      </c>
      <c r="L11" s="5">
        <f>'VERİ GİRİŞİ'!CH12</f>
        <v>0</v>
      </c>
      <c r="M11" s="5">
        <f>'VERİ GİRİŞİ'!CP12</f>
        <v>0</v>
      </c>
      <c r="N11" s="6">
        <f t="shared" si="0"/>
        <v>112</v>
      </c>
    </row>
    <row r="12" spans="1:14">
      <c r="A12" s="4" t="s">
        <v>8</v>
      </c>
      <c r="B12" s="5">
        <v>0</v>
      </c>
      <c r="C12" s="5">
        <f>'VERİ GİRİŞİ'!N13</f>
        <v>0</v>
      </c>
      <c r="D12" s="5">
        <f>'VERİ GİRİŞİ'!V13</f>
        <v>0</v>
      </c>
      <c r="E12" s="5">
        <f>'VERİ GİRİŞİ'!AD13</f>
        <v>0</v>
      </c>
      <c r="F12" s="5">
        <f>'VERİ GİRİŞİ'!AL13</f>
        <v>0</v>
      </c>
      <c r="G12" s="5">
        <f>'VERİ GİRİŞİ'!AT13</f>
        <v>0</v>
      </c>
      <c r="H12" s="5">
        <f>'VERİ GİRİŞİ'!BB13</f>
        <v>0</v>
      </c>
      <c r="I12" s="5">
        <f>'VERİ GİRİŞİ'!BJ13</f>
        <v>0</v>
      </c>
      <c r="J12" s="5">
        <f>'VERİ GİRİŞİ'!BR13</f>
        <v>0</v>
      </c>
      <c r="K12" s="5">
        <f>'VERİ GİRİŞİ'!BZ13</f>
        <v>0</v>
      </c>
      <c r="L12" s="5">
        <f>'VERİ GİRİŞİ'!CH13</f>
        <v>0</v>
      </c>
      <c r="M12" s="5">
        <f>'VERİ GİRİŞİ'!CP13</f>
        <v>0</v>
      </c>
      <c r="N12" s="6">
        <f t="shared" si="0"/>
        <v>0</v>
      </c>
    </row>
    <row r="13" spans="1:14">
      <c r="A13" s="4" t="s">
        <v>9</v>
      </c>
      <c r="B13" s="5">
        <v>0</v>
      </c>
      <c r="C13" s="5">
        <f>'VERİ GİRİŞİ'!N14</f>
        <v>0</v>
      </c>
      <c r="D13" s="5">
        <f>'VERİ GİRİŞİ'!V14</f>
        <v>0</v>
      </c>
      <c r="E13" s="5">
        <f>'VERİ GİRİŞİ'!AD14</f>
        <v>0</v>
      </c>
      <c r="F13" s="5">
        <f>'VERİ GİRİŞİ'!AL14</f>
        <v>0</v>
      </c>
      <c r="G13" s="5">
        <f>'VERİ GİRİŞİ'!AT14</f>
        <v>0</v>
      </c>
      <c r="H13" s="5">
        <f>'VERİ GİRİŞİ'!BB14</f>
        <v>0</v>
      </c>
      <c r="I13" s="5">
        <f>'VERİ GİRİŞİ'!BJ14</f>
        <v>0</v>
      </c>
      <c r="J13" s="5">
        <f>'VERİ GİRİŞİ'!BR14</f>
        <v>0</v>
      </c>
      <c r="K13" s="5">
        <f>'VERİ GİRİŞİ'!BZ14</f>
        <v>0</v>
      </c>
      <c r="L13" s="5">
        <f>'VERİ GİRİŞİ'!CH14</f>
        <v>0</v>
      </c>
      <c r="M13" s="5">
        <f>'VERİ GİRİŞİ'!CP14</f>
        <v>0</v>
      </c>
      <c r="N13" s="6">
        <f t="shared" si="0"/>
        <v>0</v>
      </c>
    </row>
    <row r="14" spans="1:14">
      <c r="A14" s="4" t="s">
        <v>10</v>
      </c>
      <c r="B14" s="5">
        <v>0</v>
      </c>
      <c r="C14" s="5">
        <f>'VERİ GİRİŞİ'!N15</f>
        <v>0</v>
      </c>
      <c r="D14" s="5">
        <f>'VERİ GİRİŞİ'!V15</f>
        <v>0</v>
      </c>
      <c r="E14" s="5">
        <f>'VERİ GİRİŞİ'!AD15</f>
        <v>0</v>
      </c>
      <c r="F14" s="5">
        <f>'VERİ GİRİŞİ'!AL15</f>
        <v>0</v>
      </c>
      <c r="G14" s="5">
        <f>'VERİ GİRİŞİ'!AT15</f>
        <v>0</v>
      </c>
      <c r="H14" s="5">
        <f>'VERİ GİRİŞİ'!BB15</f>
        <v>0</v>
      </c>
      <c r="I14" s="5">
        <f>'VERİ GİRİŞİ'!BJ15</f>
        <v>0</v>
      </c>
      <c r="J14" s="5">
        <f>'VERİ GİRİŞİ'!BR15</f>
        <v>0</v>
      </c>
      <c r="K14" s="5">
        <f>'VERİ GİRİŞİ'!BZ15</f>
        <v>0</v>
      </c>
      <c r="L14" s="5">
        <f>'VERİ GİRİŞİ'!CH15</f>
        <v>0</v>
      </c>
      <c r="M14" s="5">
        <f>'VERİ GİRİŞİ'!CP15</f>
        <v>0</v>
      </c>
      <c r="N14" s="6">
        <f t="shared" si="0"/>
        <v>0</v>
      </c>
    </row>
    <row r="15" spans="1:14">
      <c r="A15" s="18" t="s">
        <v>11</v>
      </c>
      <c r="B15" s="19">
        <v>20401</v>
      </c>
      <c r="C15" s="19">
        <f>SUM(C5:C14)</f>
        <v>0</v>
      </c>
      <c r="D15" s="19">
        <f>SUM(D5:D14)</f>
        <v>0</v>
      </c>
      <c r="E15" s="19">
        <f t="shared" ref="E15:M15" si="1">SUM(E5:E14)</f>
        <v>0</v>
      </c>
      <c r="F15" s="19">
        <f t="shared" si="1"/>
        <v>0</v>
      </c>
      <c r="G15" s="19">
        <f t="shared" si="1"/>
        <v>0</v>
      </c>
      <c r="H15" s="19">
        <f t="shared" si="1"/>
        <v>0</v>
      </c>
      <c r="I15" s="19">
        <f t="shared" si="1"/>
        <v>0</v>
      </c>
      <c r="J15" s="19">
        <f t="shared" si="1"/>
        <v>0</v>
      </c>
      <c r="K15" s="19">
        <f t="shared" si="1"/>
        <v>0</v>
      </c>
      <c r="L15" s="19">
        <f t="shared" si="1"/>
        <v>0</v>
      </c>
      <c r="M15" s="19">
        <f t="shared" si="1"/>
        <v>0</v>
      </c>
      <c r="N15" s="20">
        <f>SUM(B15:M15)</f>
        <v>20401</v>
      </c>
    </row>
    <row r="16" spans="1:14">
      <c r="A16" s="4" t="s">
        <v>12</v>
      </c>
      <c r="B16" s="5">
        <v>3321</v>
      </c>
      <c r="C16" s="5">
        <f>'VERİ GİRİŞİ'!N17</f>
        <v>0</v>
      </c>
      <c r="D16" s="5">
        <f>'VERİ GİRİŞİ'!V17</f>
        <v>0</v>
      </c>
      <c r="E16" s="5">
        <f>'VERİ GİRİŞİ'!AD17</f>
        <v>0</v>
      </c>
      <c r="F16" s="5">
        <f>'VERİ GİRİŞİ'!AL17</f>
        <v>0</v>
      </c>
      <c r="G16" s="5">
        <f>'VERİ GİRİŞİ'!AT17</f>
        <v>0</v>
      </c>
      <c r="H16" s="5">
        <f>'VERİ GİRİŞİ'!BB17</f>
        <v>0</v>
      </c>
      <c r="I16" s="5">
        <f>'VERİ GİRİŞİ'!BJ17</f>
        <v>0</v>
      </c>
      <c r="J16" s="5">
        <f>'VERİ GİRİŞİ'!BR17</f>
        <v>0</v>
      </c>
      <c r="K16" s="5">
        <f>'VERİ GİRİŞİ'!BZ17</f>
        <v>0</v>
      </c>
      <c r="L16" s="5">
        <f>'VERİ GİRİŞİ'!CH17</f>
        <v>0</v>
      </c>
      <c r="M16" s="5">
        <f>'VERİ GİRİŞİ'!CP17</f>
        <v>0</v>
      </c>
      <c r="N16" s="6">
        <f>SUM(B16:M16)</f>
        <v>3321</v>
      </c>
    </row>
    <row r="17" spans="1:14">
      <c r="A17" s="4" t="s">
        <v>13</v>
      </c>
      <c r="B17" s="5">
        <v>34749</v>
      </c>
      <c r="C17" s="5">
        <f>'VERİ GİRİŞİ'!N18</f>
        <v>0</v>
      </c>
      <c r="D17" s="5">
        <f>'VERİ GİRİŞİ'!V18</f>
        <v>0</v>
      </c>
      <c r="E17" s="5">
        <f>'VERİ GİRİŞİ'!AD18</f>
        <v>0</v>
      </c>
      <c r="F17" s="5">
        <f>'VERİ GİRİŞİ'!AL18</f>
        <v>0</v>
      </c>
      <c r="G17" s="5">
        <f>'VERİ GİRİŞİ'!AT18</f>
        <v>0</v>
      </c>
      <c r="H17" s="5">
        <f>'VERİ GİRİŞİ'!BB18</f>
        <v>0</v>
      </c>
      <c r="I17" s="5">
        <f>'VERİ GİRİŞİ'!BJ18</f>
        <v>0</v>
      </c>
      <c r="J17" s="5">
        <f>'VERİ GİRİŞİ'!BR18</f>
        <v>0</v>
      </c>
      <c r="K17" s="5">
        <f>'VERİ GİRİŞİ'!BZ18</f>
        <v>0</v>
      </c>
      <c r="L17" s="5">
        <f>'VERİ GİRİŞİ'!CH18</f>
        <v>0</v>
      </c>
      <c r="M17" s="5">
        <f>'VERİ GİRİŞİ'!CP18</f>
        <v>0</v>
      </c>
      <c r="N17" s="6">
        <f t="shared" ref="N17:N26" si="2">SUM(B17:M17)</f>
        <v>34749</v>
      </c>
    </row>
    <row r="18" spans="1:14">
      <c r="A18" s="4" t="s">
        <v>14</v>
      </c>
      <c r="B18" s="5">
        <v>4919</v>
      </c>
      <c r="C18" s="5">
        <f>'VERİ GİRİŞİ'!N19</f>
        <v>0</v>
      </c>
      <c r="D18" s="5">
        <f>'VERİ GİRİŞİ'!V19</f>
        <v>0</v>
      </c>
      <c r="E18" s="5">
        <f>'VERİ GİRİŞİ'!AD19</f>
        <v>0</v>
      </c>
      <c r="F18" s="5">
        <f>'VERİ GİRİŞİ'!AL19</f>
        <v>0</v>
      </c>
      <c r="G18" s="5">
        <f>'VERİ GİRİŞİ'!AT19</f>
        <v>0</v>
      </c>
      <c r="H18" s="5">
        <f>'VERİ GİRİŞİ'!BB19</f>
        <v>0</v>
      </c>
      <c r="I18" s="5">
        <f>'VERİ GİRİŞİ'!BJ19</f>
        <v>0</v>
      </c>
      <c r="J18" s="5">
        <f>'VERİ GİRİŞİ'!BR19</f>
        <v>0</v>
      </c>
      <c r="K18" s="5">
        <f>'VERİ GİRİŞİ'!BZ19</f>
        <v>0</v>
      </c>
      <c r="L18" s="5">
        <f>'VERİ GİRİŞİ'!CH19</f>
        <v>0</v>
      </c>
      <c r="M18" s="5">
        <f>'VERİ GİRİŞİ'!CP19</f>
        <v>0</v>
      </c>
      <c r="N18" s="6">
        <f t="shared" si="2"/>
        <v>4919</v>
      </c>
    </row>
    <row r="19" spans="1:14">
      <c r="A19" s="4" t="s">
        <v>15</v>
      </c>
      <c r="B19" s="5">
        <v>2718</v>
      </c>
      <c r="C19" s="5">
        <f>'VERİ GİRİŞİ'!N20</f>
        <v>0</v>
      </c>
      <c r="D19" s="5">
        <f>'VERİ GİRİŞİ'!V20</f>
        <v>0</v>
      </c>
      <c r="E19" s="5">
        <f>'VERİ GİRİŞİ'!AD20</f>
        <v>0</v>
      </c>
      <c r="F19" s="5">
        <f>'VERİ GİRİŞİ'!AL20</f>
        <v>0</v>
      </c>
      <c r="G19" s="5">
        <f>'VERİ GİRİŞİ'!AT20</f>
        <v>0</v>
      </c>
      <c r="H19" s="5">
        <f>'VERİ GİRİŞİ'!BB20</f>
        <v>0</v>
      </c>
      <c r="I19" s="5">
        <f>'VERİ GİRİŞİ'!BJ20</f>
        <v>0</v>
      </c>
      <c r="J19" s="5">
        <f>'VERİ GİRİŞİ'!BR20</f>
        <v>0</v>
      </c>
      <c r="K19" s="5">
        <f>'VERİ GİRİŞİ'!BZ20</f>
        <v>0</v>
      </c>
      <c r="L19" s="5">
        <f>'VERİ GİRİŞİ'!CH20</f>
        <v>0</v>
      </c>
      <c r="M19" s="5">
        <f>'VERİ GİRİŞİ'!CP20</f>
        <v>0</v>
      </c>
      <c r="N19" s="6">
        <f t="shared" si="2"/>
        <v>2718</v>
      </c>
    </row>
    <row r="20" spans="1:14">
      <c r="A20" s="4" t="s">
        <v>16</v>
      </c>
      <c r="B20" s="5">
        <v>3431</v>
      </c>
      <c r="C20" s="5">
        <f>'VERİ GİRİŞİ'!N21</f>
        <v>0</v>
      </c>
      <c r="D20" s="5">
        <f>'VERİ GİRİŞİ'!V21</f>
        <v>0</v>
      </c>
      <c r="E20" s="5">
        <f>'VERİ GİRİŞİ'!AD21</f>
        <v>0</v>
      </c>
      <c r="F20" s="5">
        <f>'VERİ GİRİŞİ'!AL21</f>
        <v>0</v>
      </c>
      <c r="G20" s="5">
        <f>'VERİ GİRİŞİ'!AT21</f>
        <v>0</v>
      </c>
      <c r="H20" s="5">
        <f>'VERİ GİRİŞİ'!BB21</f>
        <v>0</v>
      </c>
      <c r="I20" s="5">
        <f>'VERİ GİRİŞİ'!BJ21</f>
        <v>0</v>
      </c>
      <c r="J20" s="5">
        <f>'VERİ GİRİŞİ'!BR21</f>
        <v>0</v>
      </c>
      <c r="K20" s="5">
        <f>'VERİ GİRİŞİ'!BZ21</f>
        <v>0</v>
      </c>
      <c r="L20" s="5">
        <f>'VERİ GİRİŞİ'!CH21</f>
        <v>0</v>
      </c>
      <c r="M20" s="5">
        <f>'VERİ GİRİŞİ'!CP21</f>
        <v>0</v>
      </c>
      <c r="N20" s="6">
        <f t="shared" si="2"/>
        <v>3431</v>
      </c>
    </row>
    <row r="21" spans="1:14">
      <c r="A21" s="4" t="s">
        <v>17</v>
      </c>
      <c r="B21" s="5">
        <v>2322</v>
      </c>
      <c r="C21" s="5">
        <f>'VERİ GİRİŞİ'!N22</f>
        <v>0</v>
      </c>
      <c r="D21" s="5">
        <f>'VERİ GİRİŞİ'!V22</f>
        <v>0</v>
      </c>
      <c r="E21" s="5">
        <f>'VERİ GİRİŞİ'!AD22</f>
        <v>0</v>
      </c>
      <c r="F21" s="5">
        <f>'VERİ GİRİŞİ'!AL22</f>
        <v>0</v>
      </c>
      <c r="G21" s="5">
        <f>'VERİ GİRİŞİ'!AT22</f>
        <v>0</v>
      </c>
      <c r="H21" s="5">
        <f>'VERİ GİRİŞİ'!BB22</f>
        <v>0</v>
      </c>
      <c r="I21" s="5">
        <f>'VERİ GİRİŞİ'!BJ22</f>
        <v>0</v>
      </c>
      <c r="J21" s="5">
        <f>'VERİ GİRİŞİ'!BR22</f>
        <v>0</v>
      </c>
      <c r="K21" s="5">
        <f>'VERİ GİRİŞİ'!BZ22</f>
        <v>0</v>
      </c>
      <c r="L21" s="5">
        <f>'VERİ GİRİŞİ'!CH22</f>
        <v>0</v>
      </c>
      <c r="M21" s="5">
        <f>'VERİ GİRİŞİ'!CP22</f>
        <v>0</v>
      </c>
      <c r="N21" s="6">
        <f t="shared" si="2"/>
        <v>2322</v>
      </c>
    </row>
    <row r="22" spans="1:14">
      <c r="A22" s="4" t="s">
        <v>18</v>
      </c>
      <c r="B22" s="5">
        <v>1217</v>
      </c>
      <c r="C22" s="5">
        <f>'VERİ GİRİŞİ'!N23</f>
        <v>0</v>
      </c>
      <c r="D22" s="5">
        <f>'VERİ GİRİŞİ'!V23</f>
        <v>0</v>
      </c>
      <c r="E22" s="5">
        <f>'VERİ GİRİŞİ'!AD23</f>
        <v>0</v>
      </c>
      <c r="F22" s="5">
        <f>'VERİ GİRİŞİ'!AL23</f>
        <v>0</v>
      </c>
      <c r="G22" s="5">
        <f>'VERİ GİRİŞİ'!AT23</f>
        <v>0</v>
      </c>
      <c r="H22" s="5">
        <f>'VERİ GİRİŞİ'!BB23</f>
        <v>0</v>
      </c>
      <c r="I22" s="5">
        <f>'VERİ GİRİŞİ'!BJ23</f>
        <v>0</v>
      </c>
      <c r="J22" s="5">
        <f>'VERİ GİRİŞİ'!BR23</f>
        <v>0</v>
      </c>
      <c r="K22" s="5">
        <f>'VERİ GİRİŞİ'!BZ23</f>
        <v>0</v>
      </c>
      <c r="L22" s="5">
        <f>'VERİ GİRİŞİ'!CH23</f>
        <v>0</v>
      </c>
      <c r="M22" s="5">
        <f>'VERİ GİRİŞİ'!CP23</f>
        <v>0</v>
      </c>
      <c r="N22" s="6">
        <f t="shared" si="2"/>
        <v>1217</v>
      </c>
    </row>
    <row r="23" spans="1:14">
      <c r="A23" s="4" t="s">
        <v>19</v>
      </c>
      <c r="B23" s="5">
        <v>968</v>
      </c>
      <c r="C23" s="5">
        <f>'VERİ GİRİŞİ'!N24</f>
        <v>0</v>
      </c>
      <c r="D23" s="5">
        <f>'VERİ GİRİŞİ'!V24</f>
        <v>0</v>
      </c>
      <c r="E23" s="5">
        <f>'VERİ GİRİŞİ'!AD24</f>
        <v>0</v>
      </c>
      <c r="F23" s="5">
        <f>'VERİ GİRİŞİ'!AL24</f>
        <v>0</v>
      </c>
      <c r="G23" s="5">
        <f>'VERİ GİRİŞİ'!AT24</f>
        <v>0</v>
      </c>
      <c r="H23" s="5">
        <f>'VERİ GİRİŞİ'!BB24</f>
        <v>0</v>
      </c>
      <c r="I23" s="5">
        <f>'VERİ GİRİŞİ'!BJ24</f>
        <v>0</v>
      </c>
      <c r="J23" s="5">
        <f>'VERİ GİRİŞİ'!BR24</f>
        <v>0</v>
      </c>
      <c r="K23" s="5">
        <f>'VERİ GİRİŞİ'!BZ24</f>
        <v>0</v>
      </c>
      <c r="L23" s="5">
        <f>'VERİ GİRİŞİ'!CH24</f>
        <v>0</v>
      </c>
      <c r="M23" s="5">
        <f>'VERİ GİRİŞİ'!CP24</f>
        <v>0</v>
      </c>
      <c r="N23" s="6">
        <f t="shared" si="2"/>
        <v>968</v>
      </c>
    </row>
    <row r="24" spans="1:14">
      <c r="A24" s="4" t="s">
        <v>20</v>
      </c>
      <c r="B24" s="5">
        <v>507</v>
      </c>
      <c r="C24" s="5">
        <f>'VERİ GİRİŞİ'!N25</f>
        <v>0</v>
      </c>
      <c r="D24" s="5">
        <f>'VERİ GİRİŞİ'!V25</f>
        <v>0</v>
      </c>
      <c r="E24" s="5">
        <f>'VERİ GİRİŞİ'!AD25</f>
        <v>0</v>
      </c>
      <c r="F24" s="5">
        <f>'VERİ GİRİŞİ'!AL25</f>
        <v>0</v>
      </c>
      <c r="G24" s="5">
        <f>'VERİ GİRİŞİ'!AT25</f>
        <v>0</v>
      </c>
      <c r="H24" s="5">
        <f>'VERİ GİRİŞİ'!BB25</f>
        <v>0</v>
      </c>
      <c r="I24" s="5">
        <f>'VERİ GİRİŞİ'!BJ25</f>
        <v>0</v>
      </c>
      <c r="J24" s="5">
        <f>'VERİ GİRİŞİ'!BR25</f>
        <v>0</v>
      </c>
      <c r="K24" s="5">
        <f>'VERİ GİRİŞİ'!BZ25</f>
        <v>0</v>
      </c>
      <c r="L24" s="5">
        <f>'VERİ GİRİŞİ'!CH25</f>
        <v>0</v>
      </c>
      <c r="M24" s="5">
        <f>'VERİ GİRİŞİ'!CP25</f>
        <v>0</v>
      </c>
      <c r="N24" s="6">
        <f t="shared" si="2"/>
        <v>507</v>
      </c>
    </row>
    <row r="25" spans="1:14">
      <c r="A25" s="4" t="s">
        <v>21</v>
      </c>
      <c r="B25" s="5">
        <v>640</v>
      </c>
      <c r="C25" s="5">
        <f>'VERİ GİRİŞİ'!N26</f>
        <v>0</v>
      </c>
      <c r="D25" s="5">
        <f>'VERİ GİRİŞİ'!V26</f>
        <v>0</v>
      </c>
      <c r="E25" s="5">
        <f>'VERİ GİRİŞİ'!AD26</f>
        <v>0</v>
      </c>
      <c r="F25" s="5">
        <f>'VERİ GİRİŞİ'!AL26</f>
        <v>0</v>
      </c>
      <c r="G25" s="5">
        <f>'VERİ GİRİŞİ'!AT26</f>
        <v>0</v>
      </c>
      <c r="H25" s="5">
        <f>'VERİ GİRİŞİ'!BB26</f>
        <v>0</v>
      </c>
      <c r="I25" s="5">
        <f>'VERİ GİRİŞİ'!BJ26</f>
        <v>0</v>
      </c>
      <c r="J25" s="5">
        <f>'VERİ GİRİŞİ'!BR26</f>
        <v>0</v>
      </c>
      <c r="K25" s="5">
        <f>'VERİ GİRİŞİ'!BZ26</f>
        <v>0</v>
      </c>
      <c r="L25" s="5">
        <f>'VERİ GİRİŞİ'!CH26</f>
        <v>0</v>
      </c>
      <c r="M25" s="5">
        <f>'VERİ GİRİŞİ'!CP26</f>
        <v>0</v>
      </c>
      <c r="N25" s="6">
        <f t="shared" si="2"/>
        <v>640</v>
      </c>
    </row>
    <row r="26" spans="1:14">
      <c r="A26" s="4" t="s">
        <v>53</v>
      </c>
      <c r="B26" s="5">
        <v>455</v>
      </c>
      <c r="C26" s="5">
        <f>'VERİ GİRİŞİ'!N27</f>
        <v>0</v>
      </c>
      <c r="D26" s="5">
        <f>'VERİ GİRİŞİ'!V27</f>
        <v>0</v>
      </c>
      <c r="E26" s="5">
        <f>'VERİ GİRİŞİ'!AD27</f>
        <v>0</v>
      </c>
      <c r="F26" s="5">
        <f>'VERİ GİRİŞİ'!AL27</f>
        <v>0</v>
      </c>
      <c r="G26" s="5">
        <f>'VERİ GİRİŞİ'!AT27</f>
        <v>0</v>
      </c>
      <c r="H26" s="5">
        <f>'VERİ GİRİŞİ'!BB27</f>
        <v>0</v>
      </c>
      <c r="I26" s="5">
        <f>'VERİ GİRİŞİ'!BJ27</f>
        <v>0</v>
      </c>
      <c r="J26" s="5">
        <f>'VERİ GİRİŞİ'!BR27</f>
        <v>0</v>
      </c>
      <c r="K26" s="5">
        <f>'VERİ GİRİŞİ'!BZ27</f>
        <v>0</v>
      </c>
      <c r="L26" s="5">
        <f>'VERİ GİRİŞİ'!CH27</f>
        <v>0</v>
      </c>
      <c r="M26" s="5">
        <f>'VERİ GİRİŞİ'!CP27</f>
        <v>0</v>
      </c>
      <c r="N26" s="6">
        <f t="shared" si="2"/>
        <v>455</v>
      </c>
    </row>
    <row r="27" spans="1:14">
      <c r="A27" s="18" t="s">
        <v>22</v>
      </c>
      <c r="B27" s="19">
        <v>55247</v>
      </c>
      <c r="C27" s="19">
        <f t="shared" ref="C27:E27" si="3">SUM(C16:C26)</f>
        <v>0</v>
      </c>
      <c r="D27" s="19">
        <f t="shared" si="3"/>
        <v>0</v>
      </c>
      <c r="E27" s="19">
        <f t="shared" si="3"/>
        <v>0</v>
      </c>
      <c r="F27" s="19">
        <f t="shared" ref="F27:M27" si="4">SUM(F16:F26)</f>
        <v>0</v>
      </c>
      <c r="G27" s="19">
        <f t="shared" si="4"/>
        <v>0</v>
      </c>
      <c r="H27" s="19">
        <f>SUM(H16:H26)</f>
        <v>0</v>
      </c>
      <c r="I27" s="19">
        <f t="shared" si="4"/>
        <v>0</v>
      </c>
      <c r="J27" s="19">
        <f t="shared" si="4"/>
        <v>0</v>
      </c>
      <c r="K27" s="19">
        <f t="shared" si="4"/>
        <v>0</v>
      </c>
      <c r="L27" s="19">
        <f t="shared" si="4"/>
        <v>0</v>
      </c>
      <c r="M27" s="19">
        <f t="shared" si="4"/>
        <v>0</v>
      </c>
      <c r="N27" s="20">
        <f>SUM(B27:M27)</f>
        <v>55247</v>
      </c>
    </row>
    <row r="28" spans="1:14" ht="13.5" thickBot="1">
      <c r="A28" s="21" t="s">
        <v>23</v>
      </c>
      <c r="B28" s="22">
        <v>75648</v>
      </c>
      <c r="C28" s="22">
        <f>C15+C27</f>
        <v>0</v>
      </c>
      <c r="D28" s="22">
        <f t="shared" ref="D28:M28" si="5">D15+D27</f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  <c r="H28" s="22">
        <f t="shared" si="5"/>
        <v>0</v>
      </c>
      <c r="I28" s="22">
        <f t="shared" si="5"/>
        <v>0</v>
      </c>
      <c r="J28" s="22">
        <f t="shared" si="5"/>
        <v>0</v>
      </c>
      <c r="K28" s="22">
        <f t="shared" si="5"/>
        <v>0</v>
      </c>
      <c r="L28" s="22">
        <f t="shared" si="5"/>
        <v>0</v>
      </c>
      <c r="M28" s="22">
        <f t="shared" si="5"/>
        <v>0</v>
      </c>
      <c r="N28" s="23">
        <f>SUM(B28:M28)</f>
        <v>75648</v>
      </c>
    </row>
    <row r="29" spans="1:14" ht="13.5" thickTop="1"/>
  </sheetData>
  <mergeCells count="2">
    <mergeCell ref="A3:A4"/>
    <mergeCell ref="A2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I30" sqref="I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VERİ GİRİŞİ</vt:lpstr>
      <vt:lpstr>TABLO1</vt:lpstr>
      <vt:lpstr>TABLO3</vt:lpstr>
      <vt:lpstr>TABLO4</vt:lpstr>
      <vt:lpstr>TABLO6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BTGM</cp:lastModifiedBy>
  <cp:lastPrinted>2021-09-06T13:50:36Z</cp:lastPrinted>
  <dcterms:created xsi:type="dcterms:W3CDTF">2020-02-10T08:46:49Z</dcterms:created>
  <dcterms:modified xsi:type="dcterms:W3CDTF">2022-02-14T08:16:57Z</dcterms:modified>
</cp:coreProperties>
</file>